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6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7F14166-0DA5-46DE-888D-8C9DFA1B484D}" xr6:coauthVersionLast="47" xr6:coauthVersionMax="47" xr10:uidLastSave="{00000000-0000-0000-0000-000000000000}"/>
  <bookViews>
    <workbookView xWindow="-120" yWindow="-120" windowWidth="38640" windowHeight="21120" firstSheet="6" activeTab="9" xr2:uid="{00000000-000D-0000-FFFF-FFFF00000000}"/>
  </bookViews>
  <sheets>
    <sheet name="ALL SERVICE" sheetId="55" r:id="rId1"/>
    <sheet name="JAPAN" sheetId="56" r:id="rId2"/>
    <sheet name="CHINA" sheetId="57" r:id="rId3"/>
    <sheet name="KOREA" sheetId="58" r:id="rId4"/>
    <sheet name="GENERAL" sheetId="61" r:id="rId5"/>
    <sheet name="NSE -SKIP HCM" sheetId="20" state="hidden" r:id="rId6"/>
    <sheet name="CONTACT LIST" sheetId="41" r:id="rId7"/>
    <sheet name="TERMINAL" sheetId="44" state="hidden" r:id="rId8"/>
    <sheet name="Transship Service (Shanghai)" sheetId="19" r:id="rId9"/>
    <sheet name="DIRECT JAPAN" sheetId="42" r:id="rId10"/>
    <sheet name="DIRECT CHINA" sheetId="43" r:id="rId11"/>
    <sheet name="CAMBODIA &amp; THAILAND" sheetId="65" r:id="rId12"/>
    <sheet name="JTI (THU)" sheetId="75" r:id="rId13"/>
    <sheet name="CBX2.S (WED) &amp; CBX2.N (THU)" sheetId="67" r:id="rId14"/>
    <sheet name="VTX2.N (SAT)" sheetId="68" r:id="rId15"/>
    <sheet name="VTX3.N (SUN) &amp; CVS2 (SAT)" sheetId="69" r:id="rId16"/>
    <sheet name="VTX5.N (WED)" sheetId="71" r:id="rId17"/>
    <sheet name="VTX6.N (WED) &amp; VTX8.N (TUE)" sheetId="70" r:id="rId18"/>
    <sheet name="VTX4.N (SUN)" sheetId="73" r:id="rId19"/>
    <sheet name="CVM.S (THU) &amp; CVM.N (SUN)" sheetId="72" r:id="rId20"/>
    <sheet name="CMI2.S (FRI) &amp; CMI2.N (FRI)" sheetId="74" r:id="rId21"/>
    <sheet name="HCM-QINZHOU &amp; KUANTAN" sheetId="49" state="hidden" r:id="rId22"/>
    <sheet name="VTX4-NORTH (FRI)" sheetId="23" state="hidden" r:id="rId23"/>
    <sheet name="CSE - (TUE)" sheetId="27" state="hidden" r:id="rId24"/>
    <sheet name="HCM - JP Via SHA" sheetId="48" state="hidden" r:id="rId25"/>
    <sheet name="CKV-NORTH " sheetId="15" state="hidden" r:id="rId26"/>
    <sheet name="JAKARTA (SAT)" sheetId="14" state="hidden" r:id="rId27"/>
    <sheet name="NEW VTX4" sheetId="25" state="hidden" r:id="rId28"/>
    <sheet name="MVP" sheetId="22" state="hidden" r:id="rId29"/>
    <sheet name="Sheet1" sheetId="28" state="hidden" r:id="rId30"/>
    <sheet name="Sheet2" sheetId="30" state="hidden" r:id="rId31"/>
  </sheets>
  <definedNames>
    <definedName name="_xlnm._FilterDatabase" localSheetId="11" hidden="1">'CAMBODIA &amp; THAILAND'!$A$7:$BE$13</definedName>
    <definedName name="_xlnm._FilterDatabase" localSheetId="25" hidden="1">'CKV-NORTH '!#REF!</definedName>
    <definedName name="_xlnm._FilterDatabase" localSheetId="23" hidden="1">'CSE - (TUE)'!#REF!</definedName>
    <definedName name="_xlnm._FilterDatabase" localSheetId="28" hidden="1">MVP!#REF!</definedName>
    <definedName name="_xlnm._FilterDatabase" localSheetId="27" hidden="1">'NEW VTX4'!#REF!</definedName>
    <definedName name="_xlnm._FilterDatabase" localSheetId="5" hidden="1">'NSE -SKIP HCM'!#REF!</definedName>
    <definedName name="_xlnm.Print_Area" localSheetId="11">'CAMBODIA &amp; THAILAND'!$A$1:$BE$27</definedName>
    <definedName name="_xlnm.Print_Area" localSheetId="25">'CKV-NORTH '!$A$1:$Q$168</definedName>
    <definedName name="_xlnm.Print_Area" localSheetId="23">'CSE - (TUE)'!$A$1:$M$88</definedName>
    <definedName name="_xlnm.Print_Area" localSheetId="26">'JAKARTA (SAT)'!$A$1:$CD$94</definedName>
    <definedName name="_xlnm.Print_Area" localSheetId="27">'NEW VTX4'!$A$1:$K$199</definedName>
    <definedName name="_xlnm.Print_Area" localSheetId="22">'VTX4-NORTH (FRI)'!$A$1:$K$221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43" l="1"/>
  <c r="B11" i="43"/>
  <c r="A12" i="43"/>
  <c r="B12" i="43"/>
  <c r="A13" i="43"/>
  <c r="B13" i="43"/>
  <c r="A14" i="43"/>
  <c r="B14" i="43"/>
  <c r="B10" i="43"/>
  <c r="A10" i="43"/>
  <c r="D18" i="42"/>
  <c r="D10" i="74"/>
  <c r="E10" i="74"/>
  <c r="D11" i="74"/>
  <c r="E11" i="74"/>
  <c r="D12" i="74"/>
  <c r="E12" i="74"/>
  <c r="D13" i="74"/>
  <c r="E13" i="74"/>
  <c r="D14" i="74"/>
  <c r="E14" i="74"/>
  <c r="C11" i="72"/>
  <c r="C12" i="72" s="1"/>
  <c r="D10" i="72"/>
  <c r="E10" i="72"/>
  <c r="D11" i="72"/>
  <c r="E11" i="72"/>
  <c r="G7" i="70"/>
  <c r="D11" i="70"/>
  <c r="E11" i="70"/>
  <c r="F11" i="70"/>
  <c r="G11" i="70"/>
  <c r="H11" i="70"/>
  <c r="D12" i="70"/>
  <c r="E12" i="70"/>
  <c r="F12" i="70"/>
  <c r="G12" i="70"/>
  <c r="H12" i="70"/>
  <c r="D13" i="70"/>
  <c r="E13" i="70"/>
  <c r="F13" i="70"/>
  <c r="G13" i="70"/>
  <c r="H13" i="70"/>
  <c r="D14" i="70"/>
  <c r="E14" i="70"/>
  <c r="F14" i="70"/>
  <c r="G14" i="70"/>
  <c r="H14" i="70"/>
  <c r="D10" i="70"/>
  <c r="E10" i="70"/>
  <c r="F10" i="70"/>
  <c r="G10" i="70"/>
  <c r="H10" i="70"/>
  <c r="D9" i="70"/>
  <c r="E9" i="70"/>
  <c r="F9" i="70"/>
  <c r="H9" i="70"/>
  <c r="D10" i="71"/>
  <c r="E10" i="71"/>
  <c r="F10" i="71"/>
  <c r="G10" i="71"/>
  <c r="I10" i="71"/>
  <c r="J10" i="71"/>
  <c r="D11" i="71"/>
  <c r="E11" i="71"/>
  <c r="F11" i="71"/>
  <c r="G11" i="71"/>
  <c r="I11" i="71"/>
  <c r="J11" i="71"/>
  <c r="D12" i="71"/>
  <c r="E12" i="71"/>
  <c r="F12" i="71"/>
  <c r="G12" i="71"/>
  <c r="I12" i="71"/>
  <c r="J12" i="71"/>
  <c r="D13" i="71"/>
  <c r="E13" i="71"/>
  <c r="F13" i="71"/>
  <c r="G13" i="71"/>
  <c r="I13" i="71"/>
  <c r="J13" i="71"/>
  <c r="D14" i="71"/>
  <c r="E14" i="71"/>
  <c r="F14" i="71"/>
  <c r="G14" i="71"/>
  <c r="I14" i="71"/>
  <c r="J14" i="71"/>
  <c r="D9" i="71"/>
  <c r="E9" i="71"/>
  <c r="F9" i="71"/>
  <c r="G9" i="71"/>
  <c r="I9" i="71"/>
  <c r="J9" i="71"/>
  <c r="G9" i="69"/>
  <c r="F9" i="69"/>
  <c r="D9" i="69"/>
  <c r="E10" i="68"/>
  <c r="F10" i="68"/>
  <c r="G10" i="68"/>
  <c r="H10" i="68"/>
  <c r="I10" i="68"/>
  <c r="E11" i="68"/>
  <c r="F11" i="68"/>
  <c r="G11" i="68"/>
  <c r="H11" i="68"/>
  <c r="I11" i="68"/>
  <c r="E12" i="68"/>
  <c r="F12" i="68"/>
  <c r="G12" i="68"/>
  <c r="H12" i="68"/>
  <c r="I12" i="68"/>
  <c r="E13" i="68"/>
  <c r="F13" i="68"/>
  <c r="G13" i="68"/>
  <c r="H13" i="68"/>
  <c r="I13" i="68"/>
  <c r="E14" i="68"/>
  <c r="F14" i="68"/>
  <c r="G14" i="68"/>
  <c r="H14" i="68"/>
  <c r="I14" i="68"/>
  <c r="E9" i="68"/>
  <c r="F9" i="68"/>
  <c r="G9" i="68"/>
  <c r="H9" i="68"/>
  <c r="I9" i="68"/>
  <c r="F7" i="75"/>
  <c r="D10" i="75"/>
  <c r="E10" i="75"/>
  <c r="F10" i="75"/>
  <c r="G10" i="75"/>
  <c r="H10" i="75"/>
  <c r="I10" i="75"/>
  <c r="D11" i="75"/>
  <c r="E11" i="75"/>
  <c r="F11" i="75"/>
  <c r="G11" i="75"/>
  <c r="H11" i="75"/>
  <c r="I11" i="75"/>
  <c r="D12" i="75"/>
  <c r="E12" i="75"/>
  <c r="F12" i="75"/>
  <c r="G12" i="75"/>
  <c r="H12" i="75"/>
  <c r="I12" i="75"/>
  <c r="D13" i="75"/>
  <c r="E13" i="75"/>
  <c r="F13" i="75"/>
  <c r="G13" i="75"/>
  <c r="H13" i="75"/>
  <c r="I13" i="75"/>
  <c r="D14" i="75"/>
  <c r="E14" i="75"/>
  <c r="F14" i="75"/>
  <c r="G14" i="75"/>
  <c r="H14" i="75"/>
  <c r="I14" i="75"/>
  <c r="C9" i="65"/>
  <c r="D9" i="65"/>
  <c r="E8" i="65"/>
  <c r="F8" i="65" s="1"/>
  <c r="G8" i="65" s="1"/>
  <c r="D8" i="65"/>
  <c r="D12" i="72" l="1"/>
  <c r="E12" i="72"/>
  <c r="C13" i="72"/>
  <c r="E9" i="65"/>
  <c r="F9" i="65" s="1"/>
  <c r="G9" i="65" s="1"/>
  <c r="C14" i="72" l="1"/>
  <c r="D13" i="72"/>
  <c r="E13" i="72"/>
  <c r="A44" i="42"/>
  <c r="B44" i="42"/>
  <c r="A45" i="42"/>
  <c r="B45" i="42"/>
  <c r="A10" i="42"/>
  <c r="B10" i="42"/>
  <c r="A11" i="42"/>
  <c r="B11" i="42"/>
  <c r="A12" i="42"/>
  <c r="B12" i="42"/>
  <c r="A13" i="42"/>
  <c r="B13" i="42"/>
  <c r="A32" i="43"/>
  <c r="B32" i="43"/>
  <c r="A33" i="43"/>
  <c r="B33" i="43"/>
  <c r="A34" i="43"/>
  <c r="B34" i="43"/>
  <c r="A35" i="43"/>
  <c r="B35" i="43"/>
  <c r="A21" i="43"/>
  <c r="B21" i="43"/>
  <c r="A22" i="43"/>
  <c r="B22" i="43"/>
  <c r="A23" i="43"/>
  <c r="B23" i="43"/>
  <c r="A24" i="43"/>
  <c r="B24" i="43"/>
  <c r="D14" i="72" l="1"/>
  <c r="E14" i="72"/>
  <c r="H9" i="75"/>
  <c r="H7" i="75" s="1"/>
  <c r="D9" i="75"/>
  <c r="E9" i="75"/>
  <c r="G9" i="75"/>
  <c r="I9" i="75"/>
  <c r="D9" i="72"/>
  <c r="D7" i="72" s="1"/>
  <c r="E9" i="72"/>
  <c r="C10" i="68"/>
  <c r="C10" i="42" s="1"/>
  <c r="C10" i="67"/>
  <c r="C11" i="67" l="1"/>
  <c r="C32" i="43"/>
  <c r="C11" i="68"/>
  <c r="C11" i="42" l="1"/>
  <c r="G7" i="68"/>
  <c r="I7" i="68"/>
  <c r="H7" i="68"/>
  <c r="C12" i="67"/>
  <c r="C34" i="43" s="1"/>
  <c r="C33" i="43"/>
  <c r="C12" i="68"/>
  <c r="I10" i="74"/>
  <c r="C10" i="73"/>
  <c r="C11" i="73" s="1"/>
  <c r="C12" i="73" s="1"/>
  <c r="C13" i="73" s="1"/>
  <c r="C13" i="43" l="1"/>
  <c r="C12" i="42"/>
  <c r="E7" i="68"/>
  <c r="I11" i="74"/>
  <c r="K10" i="74"/>
  <c r="J10" i="74"/>
  <c r="C13" i="68"/>
  <c r="C13" i="42" l="1"/>
  <c r="I12" i="74"/>
  <c r="J11" i="74"/>
  <c r="K11" i="74"/>
  <c r="C14" i="68"/>
  <c r="K9" i="65"/>
  <c r="O9" i="65" s="1"/>
  <c r="O8" i="65"/>
  <c r="N8" i="65"/>
  <c r="M8" i="65"/>
  <c r="L8" i="65"/>
  <c r="K7" i="65"/>
  <c r="I13" i="74" l="1"/>
  <c r="K12" i="74"/>
  <c r="J12" i="74"/>
  <c r="L9" i="65"/>
  <c r="M9" i="65"/>
  <c r="K10" i="65"/>
  <c r="N9" i="65"/>
  <c r="C10" i="69"/>
  <c r="F7" i="68"/>
  <c r="C8" i="75"/>
  <c r="D9" i="73"/>
  <c r="G10" i="69" l="1"/>
  <c r="F10" i="69"/>
  <c r="D10" i="69"/>
  <c r="E10" i="69"/>
  <c r="D7" i="69"/>
  <c r="I14" i="74"/>
  <c r="K13" i="74"/>
  <c r="J13" i="74"/>
  <c r="C11" i="69"/>
  <c r="K11" i="65"/>
  <c r="M10" i="65"/>
  <c r="L10" i="65"/>
  <c r="O10" i="65"/>
  <c r="N10" i="65"/>
  <c r="E11" i="69" l="1"/>
  <c r="E7" i="69" s="1"/>
  <c r="G11" i="69"/>
  <c r="D11" i="69"/>
  <c r="F11" i="69"/>
  <c r="C12" i="69"/>
  <c r="J14" i="74"/>
  <c r="K14" i="74"/>
  <c r="C13" i="69"/>
  <c r="O11" i="65"/>
  <c r="N11" i="65"/>
  <c r="K12" i="65"/>
  <c r="M11" i="65"/>
  <c r="L11" i="65"/>
  <c r="E9" i="74"/>
  <c r="E7" i="74" s="1"/>
  <c r="I8" i="74"/>
  <c r="C8" i="74"/>
  <c r="L10" i="70"/>
  <c r="L11" i="70" s="1"/>
  <c r="L12" i="70" s="1"/>
  <c r="L13" i="70" s="1"/>
  <c r="L14" i="70" s="1"/>
  <c r="G13" i="69" l="1"/>
  <c r="D13" i="69"/>
  <c r="E13" i="69"/>
  <c r="F13" i="69"/>
  <c r="D12" i="69"/>
  <c r="E12" i="69"/>
  <c r="F12" i="69"/>
  <c r="G12" i="69"/>
  <c r="C14" i="69"/>
  <c r="O12" i="65"/>
  <c r="K13" i="65"/>
  <c r="M12" i="65"/>
  <c r="L12" i="65"/>
  <c r="N12" i="65"/>
  <c r="N9" i="69"/>
  <c r="D14" i="69" l="1"/>
  <c r="E14" i="69"/>
  <c r="G14" i="69"/>
  <c r="F14" i="69"/>
  <c r="O13" i="65"/>
  <c r="N13" i="65"/>
  <c r="M13" i="65"/>
  <c r="L13" i="65"/>
  <c r="K9" i="74"/>
  <c r="K7" i="74" s="1"/>
  <c r="J9" i="74"/>
  <c r="B65" i="43"/>
  <c r="B64" i="43"/>
  <c r="B63" i="43"/>
  <c r="B62" i="43"/>
  <c r="B61" i="43"/>
  <c r="A62" i="43"/>
  <c r="A63" i="43"/>
  <c r="A64" i="43"/>
  <c r="A65" i="43"/>
  <c r="C61" i="43"/>
  <c r="A61" i="43"/>
  <c r="A52" i="43"/>
  <c r="B52" i="43"/>
  <c r="A53" i="43"/>
  <c r="B53" i="43"/>
  <c r="A54" i="43"/>
  <c r="B54" i="43"/>
  <c r="A55" i="43"/>
  <c r="B55" i="43"/>
  <c r="B51" i="43"/>
  <c r="A51" i="43"/>
  <c r="A42" i="43"/>
  <c r="B42" i="43"/>
  <c r="A43" i="43"/>
  <c r="B43" i="43"/>
  <c r="A44" i="43"/>
  <c r="B44" i="43"/>
  <c r="A45" i="43"/>
  <c r="B45" i="43"/>
  <c r="C41" i="43"/>
  <c r="D41" i="43" s="1"/>
  <c r="B41" i="43"/>
  <c r="A41" i="43"/>
  <c r="C10" i="75" l="1"/>
  <c r="I7" i="75"/>
  <c r="G7" i="75"/>
  <c r="E7" i="75"/>
  <c r="D7" i="75"/>
  <c r="C11" i="75" l="1"/>
  <c r="C12" i="75" l="1"/>
  <c r="C13" i="75" s="1"/>
  <c r="C14" i="75" s="1"/>
  <c r="C10" i="71"/>
  <c r="K10" i="69"/>
  <c r="C21" i="43" s="1"/>
  <c r="D10" i="67" l="1"/>
  <c r="E10" i="67"/>
  <c r="F10" i="67"/>
  <c r="D10" i="73"/>
  <c r="G10" i="73"/>
  <c r="E10" i="73"/>
  <c r="F10" i="73"/>
  <c r="K11" i="69"/>
  <c r="L10" i="69"/>
  <c r="M10" i="69"/>
  <c r="N10" i="69"/>
  <c r="O10" i="69"/>
  <c r="C11" i="71"/>
  <c r="C62" i="43"/>
  <c r="C42" i="43"/>
  <c r="C44" i="42" l="1"/>
  <c r="C22" i="43"/>
  <c r="F11" i="67"/>
  <c r="E11" i="67"/>
  <c r="D11" i="67"/>
  <c r="E11" i="73"/>
  <c r="D11" i="73"/>
  <c r="F11" i="73"/>
  <c r="G11" i="73"/>
  <c r="K12" i="69"/>
  <c r="N11" i="69"/>
  <c r="O11" i="69"/>
  <c r="L11" i="69"/>
  <c r="M11" i="69"/>
  <c r="D12" i="42"/>
  <c r="D7" i="42" s="1"/>
  <c r="C12" i="71"/>
  <c r="C63" i="43"/>
  <c r="C43" i="43"/>
  <c r="C42" i="42"/>
  <c r="C31" i="43"/>
  <c r="B31" i="43"/>
  <c r="A31" i="43"/>
  <c r="B31" i="42"/>
  <c r="B32" i="42"/>
  <c r="B33" i="42"/>
  <c r="B34" i="42"/>
  <c r="B35" i="42"/>
  <c r="F12" i="42"/>
  <c r="F7" i="42" s="1"/>
  <c r="E12" i="42"/>
  <c r="E7" i="42" s="1"/>
  <c r="C23" i="43" l="1"/>
  <c r="C45" i="42"/>
  <c r="C13" i="67"/>
  <c r="C35" i="43" s="1"/>
  <c r="D12" i="67"/>
  <c r="E12" i="67"/>
  <c r="F12" i="67"/>
  <c r="D12" i="73"/>
  <c r="F12" i="73"/>
  <c r="E12" i="73"/>
  <c r="G12" i="73"/>
  <c r="K13" i="69"/>
  <c r="L12" i="69"/>
  <c r="M12" i="69"/>
  <c r="N12" i="69"/>
  <c r="O12" i="69"/>
  <c r="C13" i="71"/>
  <c r="C14" i="71" s="1"/>
  <c r="C64" i="43"/>
  <c r="C44" i="43"/>
  <c r="J7" i="74"/>
  <c r="C24" i="43" l="1"/>
  <c r="C46" i="42"/>
  <c r="C14" i="67"/>
  <c r="F13" i="67"/>
  <c r="D13" i="67"/>
  <c r="E13" i="67"/>
  <c r="C14" i="73"/>
  <c r="D13" i="73"/>
  <c r="F13" i="73"/>
  <c r="G13" i="73"/>
  <c r="E13" i="73"/>
  <c r="K14" i="69"/>
  <c r="C25" i="43" s="1"/>
  <c r="M13" i="69"/>
  <c r="O13" i="69"/>
  <c r="L13" i="69"/>
  <c r="N13" i="69"/>
  <c r="E14" i="42"/>
  <c r="D14" i="42"/>
  <c r="C65" i="43"/>
  <c r="C45" i="43"/>
  <c r="C10" i="74"/>
  <c r="G21" i="42"/>
  <c r="D21" i="42"/>
  <c r="E21" i="42"/>
  <c r="F14" i="42"/>
  <c r="F13" i="42"/>
  <c r="E13" i="42"/>
  <c r="D13" i="42"/>
  <c r="F11" i="42"/>
  <c r="D11" i="42"/>
  <c r="E11" i="42"/>
  <c r="F10" i="42"/>
  <c r="E10" i="42"/>
  <c r="D10" i="42"/>
  <c r="G20" i="42" l="1"/>
  <c r="G7" i="69"/>
  <c r="E20" i="42"/>
  <c r="F7" i="69"/>
  <c r="D20" i="42"/>
  <c r="E14" i="67"/>
  <c r="F14" i="67"/>
  <c r="D14" i="67"/>
  <c r="D14" i="73"/>
  <c r="G14" i="73"/>
  <c r="E14" i="73"/>
  <c r="F14" i="73"/>
  <c r="L14" i="69"/>
  <c r="M14" i="69"/>
  <c r="N14" i="69"/>
  <c r="O14" i="69"/>
  <c r="C11" i="74"/>
  <c r="G22" i="42"/>
  <c r="E22" i="42"/>
  <c r="D22" i="42"/>
  <c r="D25" i="43" l="1"/>
  <c r="E25" i="43"/>
  <c r="C12" i="74"/>
  <c r="D23" i="42"/>
  <c r="E23" i="42"/>
  <c r="G23" i="42"/>
  <c r="C13" i="74" l="1"/>
  <c r="C14" i="74"/>
  <c r="G24" i="42"/>
  <c r="D24" i="42"/>
  <c r="E24" i="42"/>
  <c r="E25" i="42" l="1"/>
  <c r="G25" i="42"/>
  <c r="D25" i="42"/>
  <c r="B20" i="43" l="1"/>
  <c r="C20" i="43"/>
  <c r="C19" i="43" s="1"/>
  <c r="A20" i="43"/>
  <c r="C10" i="43"/>
  <c r="C9" i="43" s="1"/>
  <c r="C41" i="42"/>
  <c r="A53" i="42"/>
  <c r="B53" i="42"/>
  <c r="A54" i="42"/>
  <c r="B54" i="42"/>
  <c r="A55" i="42"/>
  <c r="B55" i="42"/>
  <c r="A56" i="42"/>
  <c r="B56" i="42"/>
  <c r="B52" i="42"/>
  <c r="A52" i="42"/>
  <c r="A43" i="42"/>
  <c r="B43" i="42"/>
  <c r="B42" i="42"/>
  <c r="A42" i="42"/>
  <c r="A32" i="42"/>
  <c r="A33" i="42"/>
  <c r="A34" i="42"/>
  <c r="A35" i="42"/>
  <c r="C31" i="42"/>
  <c r="C30" i="42" s="1"/>
  <c r="A31" i="42"/>
  <c r="A25" i="42"/>
  <c r="B25" i="42"/>
  <c r="A21" i="42"/>
  <c r="B21" i="42"/>
  <c r="A22" i="42"/>
  <c r="B22" i="42"/>
  <c r="A23" i="42"/>
  <c r="B23" i="42"/>
  <c r="A24" i="42"/>
  <c r="B24" i="42"/>
  <c r="C20" i="42"/>
  <c r="B20" i="42"/>
  <c r="A20" i="42"/>
  <c r="C19" i="42" l="1"/>
  <c r="E18" i="42"/>
  <c r="G18" i="42"/>
  <c r="C9" i="42"/>
  <c r="C8" i="42" s="1"/>
  <c r="B9" i="42"/>
  <c r="A9" i="42"/>
  <c r="D7" i="73"/>
  <c r="C8" i="73"/>
  <c r="H7" i="71"/>
  <c r="C8" i="71"/>
  <c r="L8" i="70"/>
  <c r="K8" i="69"/>
  <c r="C8" i="69"/>
  <c r="D9" i="42"/>
  <c r="F9" i="42" l="1"/>
  <c r="E9" i="42"/>
  <c r="C8" i="68"/>
  <c r="F9" i="67"/>
  <c r="F7" i="67" s="1"/>
  <c r="C8" i="67"/>
  <c r="F9" i="73" l="1"/>
  <c r="F7" i="73" s="1"/>
  <c r="G9" i="73"/>
  <c r="G7" i="73" s="1"/>
  <c r="E9" i="73"/>
  <c r="E7" i="73" s="1"/>
  <c r="N10" i="71"/>
  <c r="F32" i="42"/>
  <c r="Q9" i="71"/>
  <c r="P9" i="71"/>
  <c r="O9" i="71"/>
  <c r="J7" i="71"/>
  <c r="I7" i="71"/>
  <c r="Q10" i="70"/>
  <c r="Q9" i="70"/>
  <c r="Q7" i="70" s="1"/>
  <c r="P9" i="70"/>
  <c r="P7" i="70" s="1"/>
  <c r="O9" i="70"/>
  <c r="O7" i="70" s="1"/>
  <c r="N9" i="70"/>
  <c r="N7" i="70" s="1"/>
  <c r="M9" i="70"/>
  <c r="M7" i="70" s="1"/>
  <c r="C21" i="42"/>
  <c r="O9" i="69"/>
  <c r="M9" i="69"/>
  <c r="M7" i="69" s="1"/>
  <c r="L9" i="69"/>
  <c r="L7" i="69" s="1"/>
  <c r="D9" i="68"/>
  <c r="E9" i="67"/>
  <c r="E7" i="67" s="1"/>
  <c r="D9" i="67"/>
  <c r="D7" i="67" s="1"/>
  <c r="C22" i="42"/>
  <c r="O10" i="71"/>
  <c r="Q10" i="71"/>
  <c r="P10" i="71"/>
  <c r="D43" i="42"/>
  <c r="N11" i="71"/>
  <c r="P11" i="71" s="1"/>
  <c r="M10" i="70"/>
  <c r="C82" i="43"/>
  <c r="C83" i="43" s="1"/>
  <c r="F83" i="43" s="1"/>
  <c r="F81" i="43"/>
  <c r="E81" i="43"/>
  <c r="F61" i="43"/>
  <c r="D61" i="43"/>
  <c r="G31" i="43"/>
  <c r="F62" i="43"/>
  <c r="E63" i="43"/>
  <c r="D64" i="43"/>
  <c r="F63" i="43"/>
  <c r="D63" i="43"/>
  <c r="E65" i="43"/>
  <c r="B32" i="49"/>
  <c r="A32" i="49"/>
  <c r="B33" i="49"/>
  <c r="A33" i="49"/>
  <c r="B31" i="49"/>
  <c r="B30" i="49"/>
  <c r="A30" i="49"/>
  <c r="B28" i="49"/>
  <c r="A28" i="49"/>
  <c r="B26" i="49"/>
  <c r="A26" i="49"/>
  <c r="C24" i="49"/>
  <c r="E24" i="49"/>
  <c r="B24" i="49"/>
  <c r="A24" i="49"/>
  <c r="A31" i="49"/>
  <c r="B29" i="49"/>
  <c r="A29" i="49"/>
  <c r="D25" i="49"/>
  <c r="B27" i="49"/>
  <c r="A27" i="49"/>
  <c r="B25" i="49"/>
  <c r="A25" i="49"/>
  <c r="C26" i="49"/>
  <c r="E26" i="49"/>
  <c r="D20" i="43"/>
  <c r="D18" i="43" s="1"/>
  <c r="E20" i="43"/>
  <c r="E18" i="43" s="1"/>
  <c r="G23" i="48"/>
  <c r="G14" i="48"/>
  <c r="G38" i="48"/>
  <c r="G41" i="48"/>
  <c r="G30" i="48"/>
  <c r="G29" i="48"/>
  <c r="B17" i="49"/>
  <c r="A17" i="49"/>
  <c r="B16" i="49"/>
  <c r="A16" i="49"/>
  <c r="B15" i="49"/>
  <c r="A15" i="49"/>
  <c r="B14" i="49"/>
  <c r="A14" i="49"/>
  <c r="B13" i="49"/>
  <c r="A13" i="49"/>
  <c r="B12" i="49"/>
  <c r="A12" i="49"/>
  <c r="B11" i="49"/>
  <c r="A11" i="49"/>
  <c r="B10" i="49"/>
  <c r="A10" i="49"/>
  <c r="D9" i="49"/>
  <c r="E9" i="49"/>
  <c r="H9" i="49"/>
  <c r="B9" i="49"/>
  <c r="A9" i="49"/>
  <c r="C8" i="49"/>
  <c r="E8" i="49"/>
  <c r="H8" i="49"/>
  <c r="B8" i="49"/>
  <c r="A8" i="49"/>
  <c r="B38" i="48"/>
  <c r="B29" i="48"/>
  <c r="B20" i="48"/>
  <c r="B11" i="48"/>
  <c r="B33" i="48"/>
  <c r="B24" i="48"/>
  <c r="B15" i="48"/>
  <c r="B6" i="48"/>
  <c r="D11" i="48"/>
  <c r="D20" i="48"/>
  <c r="D29" i="48"/>
  <c r="C38" i="48"/>
  <c r="C29" i="48"/>
  <c r="C20" i="48"/>
  <c r="C11" i="48"/>
  <c r="D6" i="48"/>
  <c r="D15" i="48"/>
  <c r="C33" i="48"/>
  <c r="C24" i="48"/>
  <c r="C15" i="48"/>
  <c r="C6" i="48"/>
  <c r="E10" i="43"/>
  <c r="E8" i="43" s="1"/>
  <c r="K139" i="25"/>
  <c r="I139" i="25"/>
  <c r="H139" i="25"/>
  <c r="G139" i="25"/>
  <c r="F139" i="25"/>
  <c r="E139" i="25"/>
  <c r="E140" i="25"/>
  <c r="E142" i="25"/>
  <c r="E143" i="25"/>
  <c r="E144" i="25"/>
  <c r="E145" i="25"/>
  <c r="E146" i="25"/>
  <c r="E147" i="25"/>
  <c r="D140" i="25"/>
  <c r="D141" i="25"/>
  <c r="D117" i="25"/>
  <c r="D118" i="25"/>
  <c r="D119" i="25"/>
  <c r="D120" i="25"/>
  <c r="D121" i="25"/>
  <c r="D122" i="25"/>
  <c r="D123" i="25"/>
  <c r="D124" i="25"/>
  <c r="D125" i="25"/>
  <c r="D126" i="25"/>
  <c r="D127" i="25"/>
  <c r="D128" i="25"/>
  <c r="D129" i="25"/>
  <c r="D130" i="25"/>
  <c r="D131" i="25"/>
  <c r="D132" i="25"/>
  <c r="D133" i="25"/>
  <c r="D134" i="25"/>
  <c r="D135" i="25"/>
  <c r="D136" i="25"/>
  <c r="D137" i="25"/>
  <c r="D138" i="25"/>
  <c r="I33" i="27"/>
  <c r="H33" i="27"/>
  <c r="G33" i="27"/>
  <c r="F33" i="27"/>
  <c r="D25" i="27"/>
  <c r="G25" i="27"/>
  <c r="I24" i="27"/>
  <c r="H24" i="27"/>
  <c r="G24" i="27"/>
  <c r="F24" i="27"/>
  <c r="I32" i="27"/>
  <c r="H32" i="27"/>
  <c r="G32" i="27"/>
  <c r="D14" i="27"/>
  <c r="I13" i="27"/>
  <c r="H13" i="27"/>
  <c r="G13" i="27"/>
  <c r="D76" i="25"/>
  <c r="D77" i="25"/>
  <c r="D78" i="25"/>
  <c r="D79" i="25"/>
  <c r="G75" i="25"/>
  <c r="F75" i="25"/>
  <c r="E75" i="25"/>
  <c r="G56" i="25"/>
  <c r="F56" i="25"/>
  <c r="M24" i="25"/>
  <c r="D25" i="25"/>
  <c r="M25" i="25"/>
  <c r="H24" i="25"/>
  <c r="G24" i="25"/>
  <c r="F24" i="25"/>
  <c r="E24" i="25"/>
  <c r="E159" i="23"/>
  <c r="F159" i="23"/>
  <c r="G159" i="23"/>
  <c r="H159" i="23"/>
  <c r="J159" i="23"/>
  <c r="K159" i="23"/>
  <c r="D160" i="23"/>
  <c r="E160" i="23"/>
  <c r="C147" i="23"/>
  <c r="C142" i="23"/>
  <c r="C151" i="23"/>
  <c r="C141" i="23"/>
  <c r="K132" i="23"/>
  <c r="K133" i="23"/>
  <c r="K134" i="23"/>
  <c r="K135" i="23"/>
  <c r="K136" i="23"/>
  <c r="K137" i="23"/>
  <c r="K138" i="23"/>
  <c r="K139" i="23"/>
  <c r="K140" i="23"/>
  <c r="K141" i="23"/>
  <c r="K142" i="23"/>
  <c r="K143" i="23"/>
  <c r="K144" i="23"/>
  <c r="K145" i="23"/>
  <c r="K146" i="23"/>
  <c r="K147" i="23"/>
  <c r="K148" i="23"/>
  <c r="K149" i="23"/>
  <c r="K150" i="23"/>
  <c r="K151" i="23"/>
  <c r="K152" i="23"/>
  <c r="K153" i="23"/>
  <c r="K154" i="23"/>
  <c r="K155" i="23"/>
  <c r="K156" i="23"/>
  <c r="J132" i="23"/>
  <c r="J133" i="23"/>
  <c r="J134" i="23"/>
  <c r="J135" i="23"/>
  <c r="J136" i="23"/>
  <c r="J137" i="23"/>
  <c r="J138" i="23"/>
  <c r="J139" i="23"/>
  <c r="J140" i="23"/>
  <c r="J141" i="23"/>
  <c r="J142" i="23"/>
  <c r="J143" i="23"/>
  <c r="J144" i="23"/>
  <c r="J145" i="23"/>
  <c r="J146" i="23"/>
  <c r="J147" i="23"/>
  <c r="J148" i="23"/>
  <c r="J149" i="23"/>
  <c r="J150" i="23"/>
  <c r="J151" i="23"/>
  <c r="J152" i="23"/>
  <c r="J153" i="23"/>
  <c r="J154" i="23"/>
  <c r="J155" i="23"/>
  <c r="J156" i="23"/>
  <c r="I132" i="23"/>
  <c r="I133" i="23"/>
  <c r="I134" i="23"/>
  <c r="I135" i="23"/>
  <c r="I136" i="23"/>
  <c r="I137" i="23"/>
  <c r="I138" i="23"/>
  <c r="I139" i="23"/>
  <c r="I140" i="23"/>
  <c r="I141" i="23"/>
  <c r="I142" i="23"/>
  <c r="I143" i="23"/>
  <c r="I144" i="23"/>
  <c r="I145" i="23"/>
  <c r="I146" i="23"/>
  <c r="I147" i="23"/>
  <c r="I148" i="23"/>
  <c r="I149" i="23"/>
  <c r="I150" i="23"/>
  <c r="I151" i="23"/>
  <c r="I152" i="23"/>
  <c r="I153" i="23"/>
  <c r="I154" i="23"/>
  <c r="I155" i="23"/>
  <c r="I156" i="23"/>
  <c r="I157" i="23"/>
  <c r="I158" i="23"/>
  <c r="I159" i="23"/>
  <c r="I160" i="23"/>
  <c r="I161" i="23"/>
  <c r="I162" i="23"/>
  <c r="I163" i="23"/>
  <c r="I164" i="23"/>
  <c r="I165" i="23"/>
  <c r="I166" i="23"/>
  <c r="I167" i="23"/>
  <c r="I168" i="23"/>
  <c r="I169" i="23"/>
  <c r="I170" i="23"/>
  <c r="I171" i="23"/>
  <c r="I172" i="23"/>
  <c r="I173" i="23"/>
  <c r="I174" i="23"/>
  <c r="I175" i="23"/>
  <c r="I176" i="23"/>
  <c r="I177" i="23"/>
  <c r="I178" i="23"/>
  <c r="I179" i="23"/>
  <c r="I180" i="23"/>
  <c r="I181" i="23"/>
  <c r="I182" i="23"/>
  <c r="H132" i="23"/>
  <c r="H133" i="23"/>
  <c r="H134" i="23"/>
  <c r="H135" i="23"/>
  <c r="H136" i="23"/>
  <c r="H137" i="23"/>
  <c r="H138" i="23"/>
  <c r="H139" i="23"/>
  <c r="H140" i="23"/>
  <c r="H141" i="23"/>
  <c r="H142" i="23"/>
  <c r="H143" i="23"/>
  <c r="H144" i="23"/>
  <c r="H145" i="23"/>
  <c r="H146" i="23"/>
  <c r="H147" i="23"/>
  <c r="H148" i="23"/>
  <c r="H149" i="23"/>
  <c r="H150" i="23"/>
  <c r="H151" i="23"/>
  <c r="H152" i="23"/>
  <c r="H153" i="23"/>
  <c r="H154" i="23"/>
  <c r="H155" i="23"/>
  <c r="H156" i="23"/>
  <c r="F132" i="23"/>
  <c r="F133" i="23"/>
  <c r="F134" i="23"/>
  <c r="F135" i="23"/>
  <c r="F136" i="23"/>
  <c r="F137" i="23"/>
  <c r="F138" i="23"/>
  <c r="F139" i="23"/>
  <c r="F140" i="23"/>
  <c r="F141" i="23"/>
  <c r="F142" i="23"/>
  <c r="F143" i="23"/>
  <c r="F144" i="23"/>
  <c r="F145" i="23"/>
  <c r="F146" i="23"/>
  <c r="F147" i="23"/>
  <c r="F148" i="23"/>
  <c r="F149" i="23"/>
  <c r="F150" i="23"/>
  <c r="F151" i="23"/>
  <c r="F152" i="23"/>
  <c r="F153" i="23"/>
  <c r="F154" i="23"/>
  <c r="F155" i="23"/>
  <c r="F156" i="23"/>
  <c r="F157" i="23"/>
  <c r="F158" i="23"/>
  <c r="E132" i="23"/>
  <c r="E133" i="23"/>
  <c r="E134" i="23"/>
  <c r="E135" i="23"/>
  <c r="E136" i="23"/>
  <c r="E137" i="23"/>
  <c r="E138" i="23"/>
  <c r="E139" i="23"/>
  <c r="E140" i="23"/>
  <c r="E141" i="23"/>
  <c r="E142" i="23"/>
  <c r="E143" i="23"/>
  <c r="E144" i="23"/>
  <c r="E145" i="23"/>
  <c r="E146" i="23"/>
  <c r="E147" i="23"/>
  <c r="E148" i="23"/>
  <c r="E149" i="23"/>
  <c r="E150" i="23"/>
  <c r="E151" i="23"/>
  <c r="E152" i="23"/>
  <c r="E153" i="23"/>
  <c r="E154" i="23"/>
  <c r="E155" i="23"/>
  <c r="E156" i="23"/>
  <c r="E157" i="23"/>
  <c r="E158" i="23"/>
  <c r="C130" i="23"/>
  <c r="C129" i="23"/>
  <c r="C133" i="23"/>
  <c r="C128" i="23"/>
  <c r="C132" i="23"/>
  <c r="C136" i="23"/>
  <c r="C140" i="23"/>
  <c r="C127" i="23"/>
  <c r="C131" i="23"/>
  <c r="K123" i="23"/>
  <c r="K124" i="23"/>
  <c r="K125" i="23"/>
  <c r="K126" i="23"/>
  <c r="K127" i="23"/>
  <c r="K128" i="23"/>
  <c r="K129" i="23"/>
  <c r="J123" i="23"/>
  <c r="J124" i="23"/>
  <c r="J125" i="23"/>
  <c r="J126" i="23"/>
  <c r="J127" i="23"/>
  <c r="J128" i="23"/>
  <c r="J129" i="23"/>
  <c r="I123" i="23"/>
  <c r="I124" i="23"/>
  <c r="I125" i="23"/>
  <c r="I126" i="23"/>
  <c r="I127" i="23"/>
  <c r="I128" i="23"/>
  <c r="I129" i="23"/>
  <c r="I130" i="23"/>
  <c r="H123" i="23"/>
  <c r="H124" i="23"/>
  <c r="H125" i="23"/>
  <c r="H126" i="23"/>
  <c r="H127" i="23"/>
  <c r="H128" i="23"/>
  <c r="H129" i="23"/>
  <c r="F123" i="23"/>
  <c r="F124" i="23"/>
  <c r="F125" i="23"/>
  <c r="F126" i="23"/>
  <c r="F127" i="23"/>
  <c r="F128" i="23"/>
  <c r="F129" i="23"/>
  <c r="E123" i="23"/>
  <c r="E124" i="23"/>
  <c r="E125" i="23"/>
  <c r="E126" i="23"/>
  <c r="E127" i="23"/>
  <c r="E128" i="23"/>
  <c r="E129" i="23"/>
  <c r="C122" i="23"/>
  <c r="C121" i="23"/>
  <c r="C120" i="23"/>
  <c r="C119" i="23"/>
  <c r="K112" i="23"/>
  <c r="K113" i="23"/>
  <c r="K114" i="23"/>
  <c r="K115" i="23"/>
  <c r="K116" i="23"/>
  <c r="K117" i="23"/>
  <c r="K118" i="23"/>
  <c r="K119" i="23"/>
  <c r="J112" i="23"/>
  <c r="J113" i="23"/>
  <c r="J114" i="23"/>
  <c r="J115" i="23"/>
  <c r="J116" i="23"/>
  <c r="J117" i="23"/>
  <c r="J118" i="23"/>
  <c r="J119" i="23"/>
  <c r="I112" i="23"/>
  <c r="I113" i="23"/>
  <c r="I114" i="23"/>
  <c r="I115" i="23"/>
  <c r="I116" i="23"/>
  <c r="I117" i="23"/>
  <c r="I118" i="23"/>
  <c r="I119" i="23"/>
  <c r="I120" i="23"/>
  <c r="I121" i="23"/>
  <c r="H112" i="23"/>
  <c r="H113" i="23"/>
  <c r="H114" i="23"/>
  <c r="H115" i="23"/>
  <c r="H116" i="23"/>
  <c r="H117" i="23"/>
  <c r="H118" i="23"/>
  <c r="H119" i="23"/>
  <c r="K107" i="23"/>
  <c r="K108" i="23"/>
  <c r="K109" i="23"/>
  <c r="K110" i="23"/>
  <c r="J107" i="23"/>
  <c r="J108" i="23"/>
  <c r="J109" i="23"/>
  <c r="J110" i="23"/>
  <c r="I107" i="23"/>
  <c r="I108" i="23"/>
  <c r="I109" i="23"/>
  <c r="I110" i="23"/>
  <c r="H107" i="23"/>
  <c r="H108" i="23"/>
  <c r="H109" i="23"/>
  <c r="H110" i="23"/>
  <c r="C79" i="23"/>
  <c r="C78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98" i="23"/>
  <c r="K99" i="23"/>
  <c r="K100" i="23"/>
  <c r="K101" i="23"/>
  <c r="K102" i="23"/>
  <c r="K103" i="23"/>
  <c r="K104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J99" i="23"/>
  <c r="J100" i="23"/>
  <c r="J101" i="23"/>
  <c r="J102" i="23"/>
  <c r="J103" i="23"/>
  <c r="J104" i="23"/>
  <c r="I77" i="23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I91" i="23"/>
  <c r="I92" i="23"/>
  <c r="I93" i="23"/>
  <c r="I94" i="23"/>
  <c r="I95" i="23"/>
  <c r="I96" i="23"/>
  <c r="I97" i="23"/>
  <c r="I98" i="23"/>
  <c r="I99" i="23"/>
  <c r="I100" i="23"/>
  <c r="I101" i="23"/>
  <c r="I102" i="23"/>
  <c r="I103" i="23"/>
  <c r="I104" i="23"/>
  <c r="I105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H99" i="23"/>
  <c r="H100" i="23"/>
  <c r="H101" i="23"/>
  <c r="H102" i="23"/>
  <c r="H103" i="23"/>
  <c r="H104" i="23"/>
  <c r="F77" i="23"/>
  <c r="F78" i="23"/>
  <c r="F79" i="23"/>
  <c r="F80" i="23"/>
  <c r="F81" i="23"/>
  <c r="F82" i="23"/>
  <c r="F83" i="23"/>
  <c r="F84" i="23"/>
  <c r="F85" i="23"/>
  <c r="F86" i="23"/>
  <c r="F87" i="23"/>
  <c r="F88" i="23"/>
  <c r="F89" i="23"/>
  <c r="F90" i="23"/>
  <c r="F91" i="23"/>
  <c r="F92" i="23"/>
  <c r="F93" i="23"/>
  <c r="F94" i="23"/>
  <c r="F95" i="23"/>
  <c r="F96" i="23"/>
  <c r="F97" i="23"/>
  <c r="F98" i="23"/>
  <c r="F99" i="23"/>
  <c r="F100" i="23"/>
  <c r="F101" i="23"/>
  <c r="F102" i="23"/>
  <c r="F103" i="23"/>
  <c r="F104" i="23"/>
  <c r="F105" i="23"/>
  <c r="F106" i="23"/>
  <c r="F107" i="23"/>
  <c r="F108" i="23"/>
  <c r="F109" i="23"/>
  <c r="F110" i="23"/>
  <c r="F111" i="23"/>
  <c r="F112" i="23"/>
  <c r="F113" i="23"/>
  <c r="F114" i="23"/>
  <c r="F115" i="23"/>
  <c r="F116" i="23"/>
  <c r="F117" i="23"/>
  <c r="F118" i="23"/>
  <c r="F119" i="23"/>
  <c r="F120" i="23"/>
  <c r="F121" i="23"/>
  <c r="E77" i="23"/>
  <c r="E78" i="23"/>
  <c r="E79" i="23"/>
  <c r="E80" i="23"/>
  <c r="E81" i="23"/>
  <c r="E82" i="23"/>
  <c r="E83" i="23"/>
  <c r="E84" i="23"/>
  <c r="E85" i="23"/>
  <c r="E86" i="23"/>
  <c r="E87" i="23"/>
  <c r="E88" i="23"/>
  <c r="E89" i="23"/>
  <c r="E90" i="23"/>
  <c r="E91" i="23"/>
  <c r="E92" i="23"/>
  <c r="E93" i="23"/>
  <c r="E94" i="23"/>
  <c r="E95" i="23"/>
  <c r="E96" i="23"/>
  <c r="E97" i="23"/>
  <c r="E98" i="23"/>
  <c r="E99" i="23"/>
  <c r="E100" i="23"/>
  <c r="E101" i="23"/>
  <c r="E102" i="23"/>
  <c r="E103" i="23"/>
  <c r="E104" i="23"/>
  <c r="E105" i="23"/>
  <c r="E106" i="23"/>
  <c r="E107" i="23"/>
  <c r="E108" i="23"/>
  <c r="E109" i="23"/>
  <c r="E110" i="23"/>
  <c r="E111" i="23"/>
  <c r="E112" i="23"/>
  <c r="E113" i="23"/>
  <c r="E114" i="23"/>
  <c r="E115" i="23"/>
  <c r="E116" i="23"/>
  <c r="E117" i="23"/>
  <c r="E118" i="23"/>
  <c r="E119" i="23"/>
  <c r="E120" i="23"/>
  <c r="E121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93" i="23"/>
  <c r="D94" i="23"/>
  <c r="D95" i="23"/>
  <c r="D96" i="23"/>
  <c r="D97" i="23"/>
  <c r="D98" i="23"/>
  <c r="D99" i="23"/>
  <c r="D100" i="23"/>
  <c r="D101" i="23"/>
  <c r="D102" i="23"/>
  <c r="D103" i="23"/>
  <c r="D104" i="23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F75" i="23"/>
  <c r="E75" i="23"/>
  <c r="K73" i="23"/>
  <c r="K74" i="23"/>
  <c r="J73" i="23"/>
  <c r="J74" i="23"/>
  <c r="I73" i="23"/>
  <c r="I74" i="23"/>
  <c r="H73" i="23"/>
  <c r="H74" i="23"/>
  <c r="F73" i="23"/>
  <c r="F74" i="23"/>
  <c r="E73" i="23"/>
  <c r="E74" i="23"/>
  <c r="D73" i="23"/>
  <c r="D74" i="23"/>
  <c r="I70" i="23"/>
  <c r="K62" i="23"/>
  <c r="K63" i="23"/>
  <c r="K64" i="23"/>
  <c r="K65" i="23"/>
  <c r="K66" i="23"/>
  <c r="K67" i="23"/>
  <c r="K68" i="23"/>
  <c r="J62" i="23"/>
  <c r="J63" i="23"/>
  <c r="J64" i="23"/>
  <c r="J65" i="23"/>
  <c r="J66" i="23"/>
  <c r="J67" i="23"/>
  <c r="J68" i="23"/>
  <c r="H62" i="23"/>
  <c r="H63" i="23"/>
  <c r="H64" i="23"/>
  <c r="H65" i="23"/>
  <c r="H66" i="23"/>
  <c r="H67" i="23"/>
  <c r="H68" i="23"/>
  <c r="F62" i="23"/>
  <c r="F63" i="23"/>
  <c r="F64" i="23"/>
  <c r="F65" i="23"/>
  <c r="F66" i="23"/>
  <c r="F67" i="23"/>
  <c r="F68" i="23"/>
  <c r="E62" i="23"/>
  <c r="E63" i="23"/>
  <c r="E64" i="23"/>
  <c r="E65" i="23"/>
  <c r="E66" i="23"/>
  <c r="E67" i="23"/>
  <c r="E68" i="23"/>
  <c r="C47" i="23"/>
  <c r="C46" i="23"/>
  <c r="C44" i="23"/>
  <c r="C39" i="23"/>
  <c r="C38" i="23"/>
  <c r="C37" i="23"/>
  <c r="C41" i="23"/>
  <c r="C4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51" i="23"/>
  <c r="I52" i="23"/>
  <c r="I53" i="23"/>
  <c r="I54" i="23"/>
  <c r="I55" i="23"/>
  <c r="I56" i="23"/>
  <c r="I57" i="23"/>
  <c r="I58" i="23"/>
  <c r="I59" i="23"/>
  <c r="I60" i="23"/>
  <c r="I61" i="23"/>
  <c r="I62" i="23"/>
  <c r="I63" i="23"/>
  <c r="I64" i="23"/>
  <c r="I65" i="23"/>
  <c r="I66" i="23"/>
  <c r="I67" i="23"/>
  <c r="I68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51" i="23"/>
  <c r="F52" i="23"/>
  <c r="F53" i="23"/>
  <c r="F54" i="23"/>
  <c r="F55" i="23"/>
  <c r="F56" i="23"/>
  <c r="F57" i="23"/>
  <c r="F58" i="23"/>
  <c r="F59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1" i="23"/>
  <c r="E42" i="23"/>
  <c r="E43" i="23"/>
  <c r="E44" i="23"/>
  <c r="E45" i="23"/>
  <c r="E46" i="23"/>
  <c r="E47" i="23"/>
  <c r="E48" i="23"/>
  <c r="E49" i="23"/>
  <c r="E50" i="23"/>
  <c r="E51" i="23"/>
  <c r="E52" i="23"/>
  <c r="E53" i="23"/>
  <c r="E54" i="23"/>
  <c r="E55" i="23"/>
  <c r="E56" i="23"/>
  <c r="E57" i="23"/>
  <c r="E58" i="23"/>
  <c r="E59" i="23"/>
  <c r="F188" i="22"/>
  <c r="E188" i="22"/>
  <c r="F183" i="22"/>
  <c r="E183" i="22"/>
  <c r="D182" i="22"/>
  <c r="F181" i="22"/>
  <c r="E181" i="22"/>
  <c r="A176" i="22"/>
  <c r="A158" i="22"/>
  <c r="D114" i="22"/>
  <c r="J114" i="22"/>
  <c r="L113" i="22"/>
  <c r="J113" i="22"/>
  <c r="K113" i="22"/>
  <c r="I113" i="22"/>
  <c r="D81" i="22"/>
  <c r="G82" i="22"/>
  <c r="H82" i="22"/>
  <c r="G80" i="22"/>
  <c r="E82" i="22"/>
  <c r="F82" i="22"/>
  <c r="F80" i="22"/>
  <c r="E80" i="22"/>
  <c r="A75" i="22"/>
  <c r="A57" i="22"/>
  <c r="D13" i="22"/>
  <c r="D14" i="22"/>
  <c r="L12" i="22"/>
  <c r="J12" i="22"/>
  <c r="K12" i="22"/>
  <c r="I12" i="22"/>
  <c r="G12" i="22"/>
  <c r="C123" i="20"/>
  <c r="C121" i="20"/>
  <c r="D117" i="20"/>
  <c r="E116" i="20"/>
  <c r="F116" i="20"/>
  <c r="G116" i="20"/>
  <c r="H116" i="20"/>
  <c r="F117" i="20"/>
  <c r="H115" i="20"/>
  <c r="G115" i="20"/>
  <c r="F115" i="20"/>
  <c r="E115" i="20"/>
  <c r="C120" i="20"/>
  <c r="C103" i="20"/>
  <c r="C102" i="20"/>
  <c r="I92" i="20"/>
  <c r="H92" i="20"/>
  <c r="G92" i="20"/>
  <c r="F92" i="20"/>
  <c r="C89" i="20"/>
  <c r="C93" i="20"/>
  <c r="C90" i="20"/>
  <c r="C91" i="20"/>
  <c r="C94" i="20"/>
  <c r="C95" i="20"/>
  <c r="C88" i="20"/>
  <c r="C92" i="20"/>
  <c r="C96" i="20"/>
  <c r="F84" i="20"/>
  <c r="E84" i="20"/>
  <c r="I84" i="20"/>
  <c r="H84" i="20"/>
  <c r="G84" i="20"/>
  <c r="A79" i="20"/>
  <c r="A61" i="20"/>
  <c r="D17" i="20"/>
  <c r="G16" i="20"/>
  <c r="D85" i="20"/>
  <c r="E85" i="20"/>
  <c r="E92" i="20"/>
  <c r="E93" i="20"/>
  <c r="H93" i="20"/>
  <c r="G93" i="20"/>
  <c r="I93" i="20"/>
  <c r="F93" i="20"/>
  <c r="D94" i="20"/>
  <c r="F85" i="20"/>
  <c r="D86" i="20"/>
  <c r="I85" i="20"/>
  <c r="G94" i="20"/>
  <c r="G85" i="20"/>
  <c r="I94" i="20"/>
  <c r="G117" i="20"/>
  <c r="D118" i="20"/>
  <c r="G13" i="22"/>
  <c r="J13" i="22"/>
  <c r="L13" i="22"/>
  <c r="I13" i="22"/>
  <c r="K13" i="22"/>
  <c r="H85" i="20"/>
  <c r="E118" i="20"/>
  <c r="G87" i="22"/>
  <c r="E87" i="22"/>
  <c r="I114" i="22"/>
  <c r="K114" i="22"/>
  <c r="D184" i="22"/>
  <c r="F182" i="22"/>
  <c r="E182" i="22"/>
  <c r="E184" i="22"/>
  <c r="G81" i="22"/>
  <c r="D115" i="22"/>
  <c r="L114" i="22"/>
  <c r="K14" i="22"/>
  <c r="J14" i="22"/>
  <c r="I14" i="22"/>
  <c r="G14" i="22"/>
  <c r="D16" i="22"/>
  <c r="D15" i="22"/>
  <c r="G15" i="22"/>
  <c r="I15" i="22"/>
  <c r="L14" i="22"/>
  <c r="L115" i="22"/>
  <c r="J16" i="22"/>
  <c r="L16" i="22"/>
  <c r="I16" i="22"/>
  <c r="D17" i="22"/>
  <c r="D18" i="22"/>
  <c r="K16" i="22"/>
  <c r="I18" i="22"/>
  <c r="J160" i="23"/>
  <c r="D161" i="23"/>
  <c r="H160" i="23"/>
  <c r="F160" i="23"/>
  <c r="K160" i="23"/>
  <c r="G160" i="23"/>
  <c r="J161" i="23"/>
  <c r="E117" i="20"/>
  <c r="H117" i="20"/>
  <c r="F161" i="23"/>
  <c r="G161" i="23"/>
  <c r="E161" i="23"/>
  <c r="N19" i="15"/>
  <c r="Q19" i="15"/>
  <c r="K19" i="15"/>
  <c r="J19" i="15"/>
  <c r="L19" i="15"/>
  <c r="G19" i="15"/>
  <c r="D20" i="15"/>
  <c r="D21" i="15"/>
  <c r="O19" i="15"/>
  <c r="Q20" i="15"/>
  <c r="N20" i="15"/>
  <c r="N21" i="15"/>
  <c r="L20" i="15"/>
  <c r="J20" i="15"/>
  <c r="O20" i="15"/>
  <c r="K20" i="15"/>
  <c r="G20" i="15"/>
  <c r="F25" i="25"/>
  <c r="H25" i="25"/>
  <c r="D26" i="25"/>
  <c r="D27" i="25"/>
  <c r="E25" i="25"/>
  <c r="O25" i="25"/>
  <c r="D57" i="25"/>
  <c r="E56" i="25"/>
  <c r="D58" i="25"/>
  <c r="D59" i="25"/>
  <c r="D60" i="25"/>
  <c r="E17" i="14"/>
  <c r="F17" i="14"/>
  <c r="D18" i="14"/>
  <c r="H17" i="14"/>
  <c r="G17" i="14"/>
  <c r="H18" i="14"/>
  <c r="G18" i="14"/>
  <c r="D19" i="14"/>
  <c r="F18" i="14"/>
  <c r="E18" i="14"/>
  <c r="G14" i="27"/>
  <c r="I14" i="27"/>
  <c r="D15" i="27"/>
  <c r="H14" i="27"/>
  <c r="D26" i="27"/>
  <c r="H25" i="27"/>
  <c r="F25" i="27"/>
  <c r="I25" i="27"/>
  <c r="H26" i="27"/>
  <c r="D27" i="27"/>
  <c r="D34" i="27"/>
  <c r="I34" i="27"/>
  <c r="F34" i="27"/>
  <c r="H34" i="27"/>
  <c r="D35" i="27"/>
  <c r="F35" i="27"/>
  <c r="G34" i="27"/>
  <c r="H35" i="27"/>
  <c r="I35" i="27"/>
  <c r="D36" i="27"/>
  <c r="H36" i="27"/>
  <c r="G35" i="27"/>
  <c r="G15" i="27"/>
  <c r="F140" i="25"/>
  <c r="G140" i="25"/>
  <c r="H140" i="25"/>
  <c r="I140" i="25"/>
  <c r="K140" i="25"/>
  <c r="D28" i="25"/>
  <c r="F27" i="25"/>
  <c r="E27" i="25"/>
  <c r="H27" i="25"/>
  <c r="K60" i="25"/>
  <c r="D61" i="25"/>
  <c r="F61" i="25"/>
  <c r="F60" i="25"/>
  <c r="E61" i="25"/>
  <c r="D62" i="25"/>
  <c r="O28" i="25"/>
  <c r="D29" i="25"/>
  <c r="K62" i="25"/>
  <c r="H29" i="25"/>
  <c r="O29" i="25"/>
  <c r="D142" i="25"/>
  <c r="H141" i="25"/>
  <c r="K141" i="25"/>
  <c r="G141" i="25"/>
  <c r="I141" i="25"/>
  <c r="F141" i="25"/>
  <c r="D143" i="25"/>
  <c r="G142" i="25"/>
  <c r="F143" i="25"/>
  <c r="D113" i="15"/>
  <c r="K113" i="15"/>
  <c r="Q112" i="15"/>
  <c r="K112" i="15"/>
  <c r="G112" i="15"/>
  <c r="O112" i="15"/>
  <c r="J112" i="15"/>
  <c r="J111" i="15"/>
  <c r="K79" i="25"/>
  <c r="G79" i="25"/>
  <c r="D80" i="25"/>
  <c r="F79" i="25"/>
  <c r="E79" i="25"/>
  <c r="J79" i="25"/>
  <c r="H79" i="25"/>
  <c r="M79" i="25"/>
  <c r="K80" i="25"/>
  <c r="E80" i="25"/>
  <c r="J80" i="25"/>
  <c r="G80" i="25"/>
  <c r="M80" i="25"/>
  <c r="D81" i="25"/>
  <c r="F80" i="25"/>
  <c r="H80" i="25"/>
  <c r="D82" i="25"/>
  <c r="G82" i="25"/>
  <c r="F82" i="25"/>
  <c r="L113" i="15"/>
  <c r="Q113" i="15"/>
  <c r="N113" i="15"/>
  <c r="G113" i="15"/>
  <c r="O113" i="15"/>
  <c r="J113" i="15"/>
  <c r="D114" i="15"/>
  <c r="O114" i="15"/>
  <c r="K114" i="15"/>
  <c r="G114" i="15"/>
  <c r="J114" i="15"/>
  <c r="D115" i="15"/>
  <c r="L114" i="15"/>
  <c r="E82" i="25"/>
  <c r="K82" i="25"/>
  <c r="M82" i="25"/>
  <c r="H81" i="25"/>
  <c r="G81" i="25"/>
  <c r="E81" i="25"/>
  <c r="G143" i="25"/>
  <c r="D144" i="25"/>
  <c r="H143" i="25"/>
  <c r="D28" i="27"/>
  <c r="H27" i="27"/>
  <c r="F27" i="27"/>
  <c r="G27" i="27"/>
  <c r="E19" i="14"/>
  <c r="D20" i="14"/>
  <c r="F19" i="14"/>
  <c r="G19" i="14"/>
  <c r="K21" i="15"/>
  <c r="O21" i="15"/>
  <c r="Q21" i="15"/>
  <c r="G21" i="15"/>
  <c r="D22" i="15"/>
  <c r="J21" i="15"/>
  <c r="Q114" i="15"/>
  <c r="N114" i="15"/>
  <c r="L82" i="25"/>
  <c r="D83" i="25"/>
  <c r="F81" i="25"/>
  <c r="H19" i="14"/>
  <c r="F29" i="25"/>
  <c r="E29" i="25"/>
  <c r="D30" i="25"/>
  <c r="N29" i="25"/>
  <c r="M29" i="25"/>
  <c r="D63" i="25"/>
  <c r="G62" i="25"/>
  <c r="F62" i="25"/>
  <c r="E62" i="25"/>
  <c r="H62" i="25"/>
  <c r="M62" i="25"/>
  <c r="E28" i="25"/>
  <c r="F28" i="25"/>
  <c r="H28" i="25"/>
  <c r="G28" i="25"/>
  <c r="N28" i="25"/>
  <c r="M28" i="25"/>
  <c r="G36" i="27"/>
  <c r="D37" i="27"/>
  <c r="F36" i="27"/>
  <c r="I36" i="27"/>
  <c r="I27" i="27"/>
  <c r="I15" i="27"/>
  <c r="H15" i="27"/>
  <c r="D16" i="27"/>
  <c r="L21" i="15"/>
  <c r="L18" i="22"/>
  <c r="J18" i="22"/>
  <c r="G18" i="22"/>
  <c r="K18" i="22"/>
  <c r="D19" i="22"/>
  <c r="H142" i="25"/>
  <c r="F142" i="25"/>
  <c r="I26" i="27"/>
  <c r="G26" i="27"/>
  <c r="F26" i="27"/>
  <c r="H60" i="25"/>
  <c r="L60" i="25"/>
  <c r="E60" i="25"/>
  <c r="G60" i="25"/>
  <c r="N27" i="25"/>
  <c r="G27" i="25"/>
  <c r="M27" i="25"/>
  <c r="O27" i="25"/>
  <c r="K161" i="23"/>
  <c r="H161" i="23"/>
  <c r="D162" i="23"/>
  <c r="J115" i="22"/>
  <c r="K115" i="22"/>
  <c r="I115" i="22"/>
  <c r="D116" i="22"/>
  <c r="G111" i="22"/>
  <c r="I116" i="22"/>
  <c r="D117" i="22"/>
  <c r="D87" i="20"/>
  <c r="F86" i="20"/>
  <c r="E86" i="20"/>
  <c r="H86" i="20"/>
  <c r="G86" i="20"/>
  <c r="I86" i="20"/>
  <c r="D95" i="20"/>
  <c r="H94" i="20"/>
  <c r="F94" i="20"/>
  <c r="E94" i="20"/>
  <c r="D18" i="20"/>
  <c r="G17" i="20"/>
  <c r="D185" i="22"/>
  <c r="F184" i="22"/>
  <c r="F118" i="20"/>
  <c r="G118" i="20"/>
  <c r="D119" i="20"/>
  <c r="H118" i="20"/>
  <c r="D83" i="22"/>
  <c r="E81" i="22"/>
  <c r="H81" i="22"/>
  <c r="F81" i="22"/>
  <c r="D84" i="22"/>
  <c r="E83" i="22"/>
  <c r="F83" i="22"/>
  <c r="G83" i="22"/>
  <c r="H83" i="22"/>
  <c r="F119" i="20"/>
  <c r="D120" i="20"/>
  <c r="G119" i="20"/>
  <c r="H119" i="20"/>
  <c r="E119" i="20"/>
  <c r="F185" i="22"/>
  <c r="D187" i="22"/>
  <c r="D186" i="22"/>
  <c r="E185" i="22"/>
  <c r="D19" i="20"/>
  <c r="G19" i="20"/>
  <c r="G18" i="20"/>
  <c r="D20" i="20"/>
  <c r="D21" i="20"/>
  <c r="D22" i="20"/>
  <c r="I95" i="20"/>
  <c r="D96" i="20"/>
  <c r="E95" i="20"/>
  <c r="G95" i="20"/>
  <c r="H95" i="20"/>
  <c r="F95" i="20"/>
  <c r="H87" i="20"/>
  <c r="D88" i="20"/>
  <c r="F87" i="20"/>
  <c r="G87" i="20"/>
  <c r="I87" i="20"/>
  <c r="E87" i="20"/>
  <c r="E162" i="23"/>
  <c r="D163" i="23"/>
  <c r="F162" i="23"/>
  <c r="H162" i="23"/>
  <c r="K162" i="23"/>
  <c r="J162" i="23"/>
  <c r="G162" i="23"/>
  <c r="D20" i="22"/>
  <c r="K19" i="22"/>
  <c r="I19" i="22"/>
  <c r="L19" i="22"/>
  <c r="G19" i="22"/>
  <c r="J19" i="22"/>
  <c r="D17" i="27"/>
  <c r="G16" i="27"/>
  <c r="I16" i="27"/>
  <c r="H16" i="27"/>
  <c r="M63" i="25"/>
  <c r="D64" i="25"/>
  <c r="E63" i="25"/>
  <c r="H63" i="25"/>
  <c r="K63" i="25"/>
  <c r="G63" i="25"/>
  <c r="F63" i="25"/>
  <c r="I117" i="22"/>
  <c r="K117" i="22"/>
  <c r="J117" i="22"/>
  <c r="D118" i="22"/>
  <c r="D119" i="22"/>
  <c r="L117" i="22"/>
  <c r="I37" i="27"/>
  <c r="G37" i="27"/>
  <c r="H37" i="27"/>
  <c r="D38" i="27"/>
  <c r="F37" i="27"/>
  <c r="G30" i="25"/>
  <c r="D31" i="25"/>
  <c r="F30" i="25"/>
  <c r="M30" i="25"/>
  <c r="E30" i="25"/>
  <c r="H30" i="25"/>
  <c r="O30" i="25"/>
  <c r="I83" i="25"/>
  <c r="D84" i="25"/>
  <c r="D85" i="25"/>
  <c r="E83" i="25"/>
  <c r="F83" i="25"/>
  <c r="G22" i="15"/>
  <c r="K22" i="15"/>
  <c r="N22" i="15"/>
  <c r="L22" i="15"/>
  <c r="D23" i="15"/>
  <c r="J22" i="15"/>
  <c r="O22" i="15"/>
  <c r="Q22" i="15"/>
  <c r="H20" i="14"/>
  <c r="F20" i="14"/>
  <c r="G20" i="14"/>
  <c r="D21" i="14"/>
  <c r="E20" i="14"/>
  <c r="H28" i="27"/>
  <c r="G28" i="27"/>
  <c r="D29" i="27"/>
  <c r="F28" i="27"/>
  <c r="I28" i="27"/>
  <c r="D148" i="25"/>
  <c r="D145" i="25"/>
  <c r="F144" i="25"/>
  <c r="G144" i="25"/>
  <c r="D116" i="15"/>
  <c r="J115" i="15"/>
  <c r="L115" i="15"/>
  <c r="K115" i="15"/>
  <c r="N115" i="15"/>
  <c r="Q115" i="15"/>
  <c r="G115" i="15"/>
  <c r="O115" i="15"/>
  <c r="G145" i="25"/>
  <c r="D146" i="25"/>
  <c r="O23" i="15"/>
  <c r="N23" i="15"/>
  <c r="J23" i="15"/>
  <c r="D24" i="15"/>
  <c r="G23" i="15"/>
  <c r="Q23" i="15"/>
  <c r="L23" i="15"/>
  <c r="K23" i="15"/>
  <c r="G38" i="27"/>
  <c r="D39" i="27"/>
  <c r="F38" i="27"/>
  <c r="I38" i="27"/>
  <c r="H38" i="27"/>
  <c r="H17" i="27"/>
  <c r="G17" i="27"/>
  <c r="D18" i="27"/>
  <c r="D19" i="27"/>
  <c r="I17" i="27"/>
  <c r="L20" i="22"/>
  <c r="J20" i="22"/>
  <c r="G20" i="22"/>
  <c r="D21" i="22"/>
  <c r="I20" i="22"/>
  <c r="K20" i="22"/>
  <c r="D189" i="22"/>
  <c r="F187" i="22"/>
  <c r="E187" i="22"/>
  <c r="Q116" i="15"/>
  <c r="N116" i="15"/>
  <c r="J116" i="15"/>
  <c r="D117" i="15"/>
  <c r="O116" i="15"/>
  <c r="G116" i="15"/>
  <c r="K116" i="15"/>
  <c r="L116" i="15"/>
  <c r="G148" i="25"/>
  <c r="D149" i="25"/>
  <c r="H148" i="25"/>
  <c r="F148" i="25"/>
  <c r="G29" i="27"/>
  <c r="I29" i="27"/>
  <c r="D30" i="27"/>
  <c r="F29" i="27"/>
  <c r="H29" i="27"/>
  <c r="F21" i="14"/>
  <c r="G21" i="14"/>
  <c r="D22" i="14"/>
  <c r="H21" i="14"/>
  <c r="E21" i="14"/>
  <c r="F85" i="25"/>
  <c r="L85" i="25"/>
  <c r="E85" i="25"/>
  <c r="M85" i="25"/>
  <c r="D86" i="25"/>
  <c r="K85" i="25"/>
  <c r="E31" i="25"/>
  <c r="D38" i="25"/>
  <c r="H31" i="25"/>
  <c r="F31" i="25"/>
  <c r="K119" i="22"/>
  <c r="I119" i="22"/>
  <c r="J119" i="22"/>
  <c r="D120" i="22"/>
  <c r="G114" i="22"/>
  <c r="L119" i="22"/>
  <c r="H64" i="25"/>
  <c r="D65" i="25"/>
  <c r="G64" i="25"/>
  <c r="M64" i="25"/>
  <c r="F64" i="25"/>
  <c r="E64" i="25"/>
  <c r="K64" i="25"/>
  <c r="J163" i="23"/>
  <c r="G163" i="23"/>
  <c r="F163" i="23"/>
  <c r="D164" i="23"/>
  <c r="E163" i="23"/>
  <c r="K163" i="23"/>
  <c r="H163" i="23"/>
  <c r="E88" i="20"/>
  <c r="D89" i="20"/>
  <c r="F88" i="20"/>
  <c r="G88" i="20"/>
  <c r="H88" i="20"/>
  <c r="I88" i="20"/>
  <c r="H96" i="20"/>
  <c r="D97" i="20"/>
  <c r="F96" i="20"/>
  <c r="E96" i="20"/>
  <c r="I96" i="20"/>
  <c r="G96" i="20"/>
  <c r="D23" i="20"/>
  <c r="G22" i="20"/>
  <c r="F186" i="22"/>
  <c r="E186" i="22"/>
  <c r="G120" i="20"/>
  <c r="E120" i="20"/>
  <c r="F120" i="20"/>
  <c r="D121" i="20"/>
  <c r="H120" i="20"/>
  <c r="G84" i="22"/>
  <c r="D86" i="22"/>
  <c r="E84" i="22"/>
  <c r="F84" i="22"/>
  <c r="D85" i="22"/>
  <c r="H84" i="22"/>
  <c r="G86" i="22"/>
  <c r="E86" i="22"/>
  <c r="D88" i="22"/>
  <c r="G23" i="20"/>
  <c r="D24" i="20"/>
  <c r="D165" i="23"/>
  <c r="F164" i="23"/>
  <c r="E164" i="23"/>
  <c r="J164" i="23"/>
  <c r="K164" i="23"/>
  <c r="G164" i="23"/>
  <c r="H164" i="23"/>
  <c r="F30" i="27"/>
  <c r="I30" i="27"/>
  <c r="D31" i="27"/>
  <c r="G30" i="27"/>
  <c r="H30" i="27"/>
  <c r="G149" i="25"/>
  <c r="D150" i="25"/>
  <c r="F149" i="25"/>
  <c r="D151" i="25"/>
  <c r="K149" i="25"/>
  <c r="I149" i="25"/>
  <c r="H149" i="25"/>
  <c r="Q117" i="15"/>
  <c r="D118" i="15"/>
  <c r="J117" i="15"/>
  <c r="G117" i="15"/>
  <c r="K117" i="15"/>
  <c r="N117" i="15"/>
  <c r="L117" i="15"/>
  <c r="O117" i="15"/>
  <c r="D190" i="22"/>
  <c r="F189" i="22"/>
  <c r="E189" i="22"/>
  <c r="D22" i="22"/>
  <c r="K21" i="22"/>
  <c r="I21" i="22"/>
  <c r="J21" i="22"/>
  <c r="G21" i="22"/>
  <c r="L21" i="22"/>
  <c r="I39" i="27"/>
  <c r="F39" i="27"/>
  <c r="H39" i="27"/>
  <c r="D40" i="27"/>
  <c r="G39" i="27"/>
  <c r="O24" i="15"/>
  <c r="L24" i="15"/>
  <c r="J24" i="15"/>
  <c r="D25" i="15"/>
  <c r="D26" i="15"/>
  <c r="Q24" i="15"/>
  <c r="G24" i="15"/>
  <c r="N24" i="15"/>
  <c r="K24" i="15"/>
  <c r="D147" i="25"/>
  <c r="G147" i="25"/>
  <c r="G146" i="25"/>
  <c r="F85" i="22"/>
  <c r="G85" i="22"/>
  <c r="H85" i="22"/>
  <c r="E85" i="22"/>
  <c r="F121" i="20"/>
  <c r="E121" i="20"/>
  <c r="H121" i="20"/>
  <c r="G121" i="20"/>
  <c r="D122" i="20"/>
  <c r="G97" i="20"/>
  <c r="F97" i="20"/>
  <c r="D98" i="20"/>
  <c r="E97" i="20"/>
  <c r="H97" i="20"/>
  <c r="I97" i="20"/>
  <c r="D90" i="20"/>
  <c r="I89" i="20"/>
  <c r="H89" i="20"/>
  <c r="G89" i="20"/>
  <c r="F89" i="20"/>
  <c r="E89" i="20"/>
  <c r="H65" i="25"/>
  <c r="M65" i="25"/>
  <c r="E65" i="25"/>
  <c r="F65" i="25"/>
  <c r="K65" i="25"/>
  <c r="G65" i="25"/>
  <c r="D66" i="25"/>
  <c r="J120" i="22"/>
  <c r="L120" i="22"/>
  <c r="K120" i="22"/>
  <c r="G115" i="22"/>
  <c r="D121" i="22"/>
  <c r="I120" i="22"/>
  <c r="M38" i="25"/>
  <c r="K38" i="25"/>
  <c r="F38" i="25"/>
  <c r="D39" i="25"/>
  <c r="E38" i="25"/>
  <c r="G38" i="25"/>
  <c r="N38" i="25"/>
  <c r="H38" i="25"/>
  <c r="H86" i="25"/>
  <c r="M86" i="25"/>
  <c r="D87" i="25"/>
  <c r="F86" i="25"/>
  <c r="G86" i="25"/>
  <c r="E86" i="25"/>
  <c r="K86" i="25"/>
  <c r="L86" i="25"/>
  <c r="G22" i="14"/>
  <c r="E22" i="14"/>
  <c r="D23" i="14"/>
  <c r="H22" i="14"/>
  <c r="F22" i="14"/>
  <c r="G19" i="27"/>
  <c r="D20" i="27"/>
  <c r="J121" i="22"/>
  <c r="D122" i="22"/>
  <c r="I121" i="22"/>
  <c r="L121" i="22"/>
  <c r="K121" i="22"/>
  <c r="G116" i="22"/>
  <c r="M66" i="25"/>
  <c r="E66" i="25"/>
  <c r="G66" i="25"/>
  <c r="H66" i="25"/>
  <c r="D67" i="25"/>
  <c r="F66" i="25"/>
  <c r="K66" i="25"/>
  <c r="D91" i="20"/>
  <c r="G90" i="20"/>
  <c r="I90" i="20"/>
  <c r="F90" i="20"/>
  <c r="E90" i="20"/>
  <c r="H90" i="20"/>
  <c r="H98" i="20"/>
  <c r="G98" i="20"/>
  <c r="D99" i="20"/>
  <c r="I98" i="20"/>
  <c r="F98" i="20"/>
  <c r="E98" i="20"/>
  <c r="L26" i="15"/>
  <c r="D27" i="15"/>
  <c r="J26" i="15"/>
  <c r="G26" i="15"/>
  <c r="N26" i="15"/>
  <c r="Q26" i="15"/>
  <c r="O26" i="15"/>
  <c r="K26" i="15"/>
  <c r="H40" i="27"/>
  <c r="F40" i="27"/>
  <c r="D41" i="27"/>
  <c r="I40" i="27"/>
  <c r="G40" i="27"/>
  <c r="D23" i="22"/>
  <c r="K22" i="22"/>
  <c r="I22" i="22"/>
  <c r="L22" i="22"/>
  <c r="G22" i="22"/>
  <c r="J22" i="22"/>
  <c r="E190" i="22"/>
  <c r="F190" i="22"/>
  <c r="E151" i="25"/>
  <c r="K151" i="25"/>
  <c r="H151" i="25"/>
  <c r="D152" i="25"/>
  <c r="I151" i="25"/>
  <c r="F151" i="25"/>
  <c r="G151" i="25"/>
  <c r="E150" i="25"/>
  <c r="F150" i="25"/>
  <c r="H150" i="25"/>
  <c r="G150" i="25"/>
  <c r="K150" i="25"/>
  <c r="I150" i="25"/>
  <c r="K165" i="23"/>
  <c r="D166" i="23"/>
  <c r="F165" i="23"/>
  <c r="H165" i="23"/>
  <c r="G165" i="23"/>
  <c r="J165" i="23"/>
  <c r="E165" i="23"/>
  <c r="H20" i="27"/>
  <c r="I20" i="27"/>
  <c r="D21" i="27"/>
  <c r="G20" i="27"/>
  <c r="H23" i="14"/>
  <c r="F23" i="14"/>
  <c r="G23" i="14"/>
  <c r="E23" i="14"/>
  <c r="D24" i="14"/>
  <c r="M87" i="25"/>
  <c r="G87" i="25"/>
  <c r="L87" i="25"/>
  <c r="D88" i="25"/>
  <c r="F87" i="25"/>
  <c r="H87" i="25"/>
  <c r="E87" i="25"/>
  <c r="K87" i="25"/>
  <c r="N39" i="25"/>
  <c r="H39" i="25"/>
  <c r="E39" i="25"/>
  <c r="K39" i="25"/>
  <c r="D40" i="25"/>
  <c r="F39" i="25"/>
  <c r="M39" i="25"/>
  <c r="G39" i="25"/>
  <c r="F122" i="20"/>
  <c r="D123" i="20"/>
  <c r="G122" i="20"/>
  <c r="H122" i="20"/>
  <c r="E122" i="20"/>
  <c r="L25" i="15"/>
  <c r="K25" i="15"/>
  <c r="N25" i="15"/>
  <c r="Q25" i="15"/>
  <c r="O25" i="15"/>
  <c r="J25" i="15"/>
  <c r="Q118" i="15"/>
  <c r="O118" i="15"/>
  <c r="D119" i="15"/>
  <c r="G118" i="15"/>
  <c r="K118" i="15"/>
  <c r="N118" i="15"/>
  <c r="J118" i="15"/>
  <c r="L118" i="15"/>
  <c r="F31" i="27"/>
  <c r="G31" i="27"/>
  <c r="H31" i="27"/>
  <c r="I31" i="27"/>
  <c r="D25" i="20"/>
  <c r="G24" i="20"/>
  <c r="G88" i="22"/>
  <c r="D89" i="22"/>
  <c r="E88" i="22"/>
  <c r="G25" i="20"/>
  <c r="D26" i="20"/>
  <c r="J119" i="15"/>
  <c r="G119" i="15"/>
  <c r="L119" i="15"/>
  <c r="Q119" i="15"/>
  <c r="N119" i="15"/>
  <c r="K119" i="15"/>
  <c r="O119" i="15"/>
  <c r="D120" i="15"/>
  <c r="F40" i="25"/>
  <c r="E40" i="25"/>
  <c r="D41" i="25"/>
  <c r="G40" i="25"/>
  <c r="G88" i="25"/>
  <c r="L88" i="25"/>
  <c r="D89" i="25"/>
  <c r="M88" i="25"/>
  <c r="E88" i="25"/>
  <c r="K88" i="25"/>
  <c r="F88" i="25"/>
  <c r="D24" i="22"/>
  <c r="K23" i="22"/>
  <c r="I23" i="22"/>
  <c r="J23" i="22"/>
  <c r="G23" i="22"/>
  <c r="L23" i="22"/>
  <c r="O27" i="15"/>
  <c r="J27" i="15"/>
  <c r="K27" i="15"/>
  <c r="L27" i="15"/>
  <c r="N27" i="15"/>
  <c r="G27" i="15"/>
  <c r="Q27" i="15"/>
  <c r="D28" i="15"/>
  <c r="G67" i="25"/>
  <c r="K67" i="25"/>
  <c r="M67" i="25"/>
  <c r="F67" i="25"/>
  <c r="H67" i="25"/>
  <c r="E67" i="25"/>
  <c r="D123" i="22"/>
  <c r="K122" i="22"/>
  <c r="I122" i="22"/>
  <c r="J122" i="22"/>
  <c r="L122" i="22"/>
  <c r="G117" i="22"/>
  <c r="G89" i="22"/>
  <c r="D90" i="22"/>
  <c r="E89" i="22"/>
  <c r="E123" i="20"/>
  <c r="H123" i="20"/>
  <c r="D124" i="20"/>
  <c r="G123" i="20"/>
  <c r="F123" i="20"/>
  <c r="H24" i="14"/>
  <c r="F24" i="14"/>
  <c r="G24" i="14"/>
  <c r="E24" i="14"/>
  <c r="D25" i="14"/>
  <c r="D22" i="27"/>
  <c r="D23" i="27"/>
  <c r="I21" i="27"/>
  <c r="H21" i="27"/>
  <c r="G21" i="27"/>
  <c r="D167" i="23"/>
  <c r="G166" i="23"/>
  <c r="H166" i="23"/>
  <c r="K166" i="23"/>
  <c r="E166" i="23"/>
  <c r="J166" i="23"/>
  <c r="F166" i="23"/>
  <c r="D153" i="25"/>
  <c r="H152" i="25"/>
  <c r="G152" i="25"/>
  <c r="E152" i="25"/>
  <c r="K152" i="25"/>
  <c r="I152" i="25"/>
  <c r="F152" i="25"/>
  <c r="G41" i="27"/>
  <c r="I41" i="27"/>
  <c r="H41" i="27"/>
  <c r="F41" i="27"/>
  <c r="D42" i="27"/>
  <c r="G99" i="20"/>
  <c r="E99" i="20"/>
  <c r="F99" i="20"/>
  <c r="D100" i="20"/>
  <c r="H99" i="20"/>
  <c r="I99" i="20"/>
  <c r="I91" i="20"/>
  <c r="F91" i="20"/>
  <c r="H91" i="20"/>
  <c r="G91" i="20"/>
  <c r="E91" i="20"/>
  <c r="I100" i="20"/>
  <c r="E100" i="20"/>
  <c r="G100" i="20"/>
  <c r="H100" i="20"/>
  <c r="D101" i="20"/>
  <c r="F100" i="20"/>
  <c r="G42" i="27"/>
  <c r="I42" i="27"/>
  <c r="D43" i="27"/>
  <c r="F42" i="27"/>
  <c r="H42" i="27"/>
  <c r="K167" i="23"/>
  <c r="J167" i="23"/>
  <c r="F167" i="23"/>
  <c r="D168" i="23"/>
  <c r="E167" i="23"/>
  <c r="G167" i="23"/>
  <c r="H167" i="23"/>
  <c r="E23" i="27"/>
  <c r="G23" i="27"/>
  <c r="H23" i="27"/>
  <c r="I23" i="27"/>
  <c r="D125" i="20"/>
  <c r="G124" i="20"/>
  <c r="E124" i="20"/>
  <c r="H124" i="20"/>
  <c r="F124" i="20"/>
  <c r="E90" i="22"/>
  <c r="G90" i="22"/>
  <c r="D91" i="22"/>
  <c r="D124" i="22"/>
  <c r="L123" i="22"/>
  <c r="I123" i="22"/>
  <c r="G118" i="22"/>
  <c r="J123" i="22"/>
  <c r="K123" i="22"/>
  <c r="L24" i="22"/>
  <c r="J24" i="22"/>
  <c r="G24" i="22"/>
  <c r="K24" i="22"/>
  <c r="D25" i="22"/>
  <c r="I24" i="22"/>
  <c r="E89" i="25"/>
  <c r="L89" i="25"/>
  <c r="K89" i="25"/>
  <c r="D90" i="25"/>
  <c r="M89" i="25"/>
  <c r="G89" i="25"/>
  <c r="F89" i="25"/>
  <c r="H89" i="25"/>
  <c r="M41" i="25"/>
  <c r="D42" i="25"/>
  <c r="F41" i="25"/>
  <c r="G41" i="25"/>
  <c r="N41" i="25"/>
  <c r="E41" i="25"/>
  <c r="D121" i="15"/>
  <c r="G120" i="15"/>
  <c r="Q120" i="15"/>
  <c r="O120" i="15"/>
  <c r="L120" i="15"/>
  <c r="J120" i="15"/>
  <c r="N120" i="15"/>
  <c r="K120" i="15"/>
  <c r="F153" i="25"/>
  <c r="H153" i="25"/>
  <c r="I153" i="25"/>
  <c r="K153" i="25"/>
  <c r="G153" i="25"/>
  <c r="D154" i="25"/>
  <c r="E153" i="25"/>
  <c r="G25" i="14"/>
  <c r="E25" i="14"/>
  <c r="H25" i="14"/>
  <c r="F25" i="14"/>
  <c r="D26" i="14"/>
  <c r="K28" i="15"/>
  <c r="Q28" i="15"/>
  <c r="L28" i="15"/>
  <c r="N28" i="15"/>
  <c r="G28" i="15"/>
  <c r="O28" i="15"/>
  <c r="D29" i="15"/>
  <c r="J28" i="15"/>
  <c r="G26" i="20"/>
  <c r="D27" i="20"/>
  <c r="K121" i="15"/>
  <c r="N121" i="15"/>
  <c r="D122" i="15"/>
  <c r="O121" i="15"/>
  <c r="L121" i="15"/>
  <c r="J121" i="15"/>
  <c r="Q121" i="15"/>
  <c r="G121" i="15"/>
  <c r="D26" i="22"/>
  <c r="K25" i="22"/>
  <c r="I25" i="22"/>
  <c r="L25" i="22"/>
  <c r="G25" i="22"/>
  <c r="J25" i="22"/>
  <c r="L124" i="22"/>
  <c r="I124" i="22"/>
  <c r="J124" i="22"/>
  <c r="D125" i="22"/>
  <c r="K124" i="22"/>
  <c r="G119" i="22"/>
  <c r="G125" i="20"/>
  <c r="H125" i="20"/>
  <c r="D126" i="20"/>
  <c r="F125" i="20"/>
  <c r="E125" i="20"/>
  <c r="E168" i="23"/>
  <c r="K168" i="23"/>
  <c r="D169" i="23"/>
  <c r="J168" i="23"/>
  <c r="G168" i="23"/>
  <c r="H168" i="23"/>
  <c r="F168" i="23"/>
  <c r="D28" i="20"/>
  <c r="G27" i="20"/>
  <c r="D30" i="15"/>
  <c r="Q29" i="15"/>
  <c r="K29" i="15"/>
  <c r="L29" i="15"/>
  <c r="J29" i="15"/>
  <c r="O29" i="15"/>
  <c r="N29" i="15"/>
  <c r="G29" i="15"/>
  <c r="H26" i="14"/>
  <c r="D27" i="14"/>
  <c r="D28" i="14"/>
  <c r="E26" i="14"/>
  <c r="F26" i="14"/>
  <c r="G26" i="14"/>
  <c r="D155" i="25"/>
  <c r="K154" i="25"/>
  <c r="F154" i="25"/>
  <c r="H154" i="25"/>
  <c r="I154" i="25"/>
  <c r="G154" i="25"/>
  <c r="K42" i="25"/>
  <c r="E42" i="25"/>
  <c r="M42" i="25"/>
  <c r="N42" i="25"/>
  <c r="F42" i="25"/>
  <c r="D43" i="25"/>
  <c r="G42" i="25"/>
  <c r="K90" i="25"/>
  <c r="M90" i="25"/>
  <c r="L90" i="25"/>
  <c r="F90" i="25"/>
  <c r="D91" i="25"/>
  <c r="H90" i="25"/>
  <c r="G90" i="25"/>
  <c r="E90" i="25"/>
  <c r="D94" i="22"/>
  <c r="G91" i="22"/>
  <c r="D92" i="22"/>
  <c r="E91" i="22"/>
  <c r="D44" i="27"/>
  <c r="G43" i="27"/>
  <c r="I43" i="27"/>
  <c r="F43" i="27"/>
  <c r="H43" i="27"/>
  <c r="D102" i="20"/>
  <c r="F101" i="20"/>
  <c r="G101" i="20"/>
  <c r="E101" i="20"/>
  <c r="H101" i="20"/>
  <c r="I101" i="20"/>
  <c r="D45" i="27"/>
  <c r="G44" i="27"/>
  <c r="F44" i="27"/>
  <c r="I44" i="27"/>
  <c r="H44" i="27"/>
  <c r="D156" i="25"/>
  <c r="G155" i="25"/>
  <c r="F155" i="25"/>
  <c r="I155" i="25"/>
  <c r="K155" i="25"/>
  <c r="H28" i="14"/>
  <c r="G28" i="14"/>
  <c r="E28" i="14"/>
  <c r="F28" i="14"/>
  <c r="D29" i="14"/>
  <c r="G28" i="20"/>
  <c r="D29" i="20"/>
  <c r="D127" i="20"/>
  <c r="H126" i="20"/>
  <c r="G126" i="20"/>
  <c r="E126" i="20"/>
  <c r="F126" i="20"/>
  <c r="L26" i="22"/>
  <c r="J26" i="22"/>
  <c r="G26" i="22"/>
  <c r="D27" i="22"/>
  <c r="I26" i="22"/>
  <c r="K26" i="22"/>
  <c r="O122" i="15"/>
  <c r="N122" i="15"/>
  <c r="L122" i="15"/>
  <c r="K122" i="15"/>
  <c r="D123" i="15"/>
  <c r="G122" i="15"/>
  <c r="J122" i="15"/>
  <c r="Q122" i="15"/>
  <c r="G102" i="20"/>
  <c r="F102" i="20"/>
  <c r="E102" i="20"/>
  <c r="D103" i="20"/>
  <c r="F92" i="22"/>
  <c r="E92" i="22"/>
  <c r="G92" i="22"/>
  <c r="D93" i="22"/>
  <c r="H92" i="22"/>
  <c r="E94" i="22"/>
  <c r="D95" i="22"/>
  <c r="G94" i="22"/>
  <c r="M91" i="25"/>
  <c r="E91" i="25"/>
  <c r="L91" i="25"/>
  <c r="G91" i="25"/>
  <c r="K91" i="25"/>
  <c r="H91" i="25"/>
  <c r="F91" i="25"/>
  <c r="D92" i="25"/>
  <c r="F43" i="25"/>
  <c r="K43" i="25"/>
  <c r="E43" i="25"/>
  <c r="N43" i="25"/>
  <c r="G43" i="25"/>
  <c r="M43" i="25"/>
  <c r="D44" i="25"/>
  <c r="Q30" i="15"/>
  <c r="D31" i="15"/>
  <c r="O30" i="15"/>
  <c r="K30" i="15"/>
  <c r="L30" i="15"/>
  <c r="J30" i="15"/>
  <c r="G30" i="15"/>
  <c r="N30" i="15"/>
  <c r="G169" i="23"/>
  <c r="H169" i="23"/>
  <c r="J169" i="23"/>
  <c r="E169" i="23"/>
  <c r="F169" i="23"/>
  <c r="K169" i="23"/>
  <c r="D170" i="23"/>
  <c r="G120" i="22"/>
  <c r="I125" i="22"/>
  <c r="L125" i="22"/>
  <c r="K125" i="22"/>
  <c r="D126" i="22"/>
  <c r="J125" i="22"/>
  <c r="G121" i="22"/>
  <c r="D127" i="22"/>
  <c r="L126" i="22"/>
  <c r="J126" i="22"/>
  <c r="I126" i="22"/>
  <c r="K126" i="22"/>
  <c r="K92" i="25"/>
  <c r="H92" i="25"/>
  <c r="D93" i="25"/>
  <c r="F92" i="25"/>
  <c r="M92" i="25"/>
  <c r="G92" i="25"/>
  <c r="E92" i="25"/>
  <c r="L92" i="25"/>
  <c r="E93" i="22"/>
  <c r="F93" i="22"/>
  <c r="G93" i="22"/>
  <c r="H93" i="22"/>
  <c r="E103" i="20"/>
  <c r="G103" i="20"/>
  <c r="D28" i="22"/>
  <c r="K27" i="22"/>
  <c r="I27" i="22"/>
  <c r="J27" i="22"/>
  <c r="L27" i="22"/>
  <c r="G27" i="22"/>
  <c r="G127" i="20"/>
  <c r="H127" i="20"/>
  <c r="E127" i="20"/>
  <c r="D128" i="20"/>
  <c r="D157" i="25"/>
  <c r="G156" i="25"/>
  <c r="F156" i="25"/>
  <c r="I156" i="25"/>
  <c r="K156" i="25"/>
  <c r="D171" i="23"/>
  <c r="G170" i="23"/>
  <c r="K170" i="23"/>
  <c r="E170" i="23"/>
  <c r="J170" i="23"/>
  <c r="F170" i="23"/>
  <c r="H170" i="23"/>
  <c r="L31" i="15"/>
  <c r="D32" i="15"/>
  <c r="O31" i="15"/>
  <c r="G31" i="15"/>
  <c r="Q31" i="15"/>
  <c r="K31" i="15"/>
  <c r="J31" i="15"/>
  <c r="N31" i="15"/>
  <c r="K44" i="25"/>
  <c r="N44" i="25"/>
  <c r="M44" i="25"/>
  <c r="D45" i="25"/>
  <c r="E44" i="25"/>
  <c r="G44" i="25"/>
  <c r="F44" i="25"/>
  <c r="G95" i="22"/>
  <c r="D96" i="22"/>
  <c r="E95" i="22"/>
  <c r="D124" i="15"/>
  <c r="Q123" i="15"/>
  <c r="O123" i="15"/>
  <c r="N123" i="15"/>
  <c r="K123" i="15"/>
  <c r="G123" i="15"/>
  <c r="L123" i="15"/>
  <c r="J123" i="15"/>
  <c r="G29" i="20"/>
  <c r="D30" i="20"/>
  <c r="G29" i="14"/>
  <c r="D30" i="14"/>
  <c r="F29" i="14"/>
  <c r="E29" i="14"/>
  <c r="H29" i="14"/>
  <c r="D46" i="27"/>
  <c r="G45" i="27"/>
  <c r="F45" i="27"/>
  <c r="D47" i="27"/>
  <c r="G46" i="27"/>
  <c r="F46" i="27"/>
  <c r="H30" i="14"/>
  <c r="F30" i="14"/>
  <c r="D31" i="14"/>
  <c r="G30" i="14"/>
  <c r="E30" i="14"/>
  <c r="D31" i="20"/>
  <c r="G30" i="20"/>
  <c r="F45" i="25"/>
  <c r="K45" i="25"/>
  <c r="E45" i="25"/>
  <c r="H45" i="25"/>
  <c r="G45" i="25"/>
  <c r="N45" i="25"/>
  <c r="D46" i="25"/>
  <c r="M45" i="25"/>
  <c r="J32" i="15"/>
  <c r="L32" i="15"/>
  <c r="G32" i="15"/>
  <c r="N32" i="15"/>
  <c r="K32" i="15"/>
  <c r="Q32" i="15"/>
  <c r="O32" i="15"/>
  <c r="D33" i="15"/>
  <c r="D158" i="25"/>
  <c r="G157" i="25"/>
  <c r="F157" i="25"/>
  <c r="K157" i="25"/>
  <c r="I157" i="25"/>
  <c r="L28" i="22"/>
  <c r="J28" i="22"/>
  <c r="G28" i="22"/>
  <c r="K28" i="22"/>
  <c r="D29" i="22"/>
  <c r="I28" i="22"/>
  <c r="D128" i="22"/>
  <c r="K127" i="22"/>
  <c r="J127" i="22"/>
  <c r="L127" i="22"/>
  <c r="I127" i="22"/>
  <c r="G122" i="22"/>
  <c r="Q124" i="15"/>
  <c r="O124" i="15"/>
  <c r="N124" i="15"/>
  <c r="L124" i="15"/>
  <c r="K124" i="15"/>
  <c r="G124" i="15"/>
  <c r="D125" i="15"/>
  <c r="J124" i="15"/>
  <c r="G96" i="22"/>
  <c r="D97" i="22"/>
  <c r="E96" i="22"/>
  <c r="K171" i="23"/>
  <c r="H171" i="23"/>
  <c r="G171" i="23"/>
  <c r="D172" i="23"/>
  <c r="E171" i="23"/>
  <c r="J171" i="23"/>
  <c r="F171" i="23"/>
  <c r="H128" i="20"/>
  <c r="G128" i="20"/>
  <c r="E128" i="20"/>
  <c r="D129" i="20"/>
  <c r="M93" i="25"/>
  <c r="F93" i="25"/>
  <c r="D94" i="25"/>
  <c r="L93" i="25"/>
  <c r="K93" i="25"/>
  <c r="E93" i="25"/>
  <c r="G93" i="25"/>
  <c r="G94" i="25"/>
  <c r="E94" i="25"/>
  <c r="L94" i="25"/>
  <c r="K94" i="25"/>
  <c r="M94" i="25"/>
  <c r="D95" i="25"/>
  <c r="F94" i="25"/>
  <c r="D130" i="20"/>
  <c r="H129" i="20"/>
  <c r="F129" i="20"/>
  <c r="G129" i="20"/>
  <c r="E129" i="20"/>
  <c r="J172" i="23"/>
  <c r="K172" i="23"/>
  <c r="H172" i="23"/>
  <c r="G172" i="23"/>
  <c r="D173" i="23"/>
  <c r="E172" i="23"/>
  <c r="F172" i="23"/>
  <c r="D98" i="22"/>
  <c r="E97" i="22"/>
  <c r="D191" i="22"/>
  <c r="E29" i="22"/>
  <c r="L29" i="22"/>
  <c r="J29" i="22"/>
  <c r="G29" i="22"/>
  <c r="K29" i="22"/>
  <c r="I29" i="22"/>
  <c r="D30" i="22"/>
  <c r="N46" i="25"/>
  <c r="D47" i="25"/>
  <c r="F46" i="25"/>
  <c r="H46" i="25"/>
  <c r="E46" i="25"/>
  <c r="G46" i="25"/>
  <c r="E31" i="14"/>
  <c r="H31" i="14"/>
  <c r="D32" i="14"/>
  <c r="G31" i="14"/>
  <c r="F31" i="14"/>
  <c r="K125" i="15"/>
  <c r="O125" i="15"/>
  <c r="G125" i="15"/>
  <c r="J125" i="15"/>
  <c r="D126" i="15"/>
  <c r="Q125" i="15"/>
  <c r="N125" i="15"/>
  <c r="L125" i="15"/>
  <c r="I128" i="22"/>
  <c r="D129" i="22"/>
  <c r="G123" i="22"/>
  <c r="K128" i="22"/>
  <c r="L128" i="22"/>
  <c r="J128" i="22"/>
  <c r="D159" i="25"/>
  <c r="G158" i="25"/>
  <c r="F158" i="25"/>
  <c r="I158" i="25"/>
  <c r="K158" i="25"/>
  <c r="Q33" i="15"/>
  <c r="J33" i="15"/>
  <c r="G33" i="15"/>
  <c r="N33" i="15"/>
  <c r="D34" i="15"/>
  <c r="L33" i="15"/>
  <c r="O33" i="15"/>
  <c r="K33" i="15"/>
  <c r="D32" i="20"/>
  <c r="G31" i="20"/>
  <c r="D48" i="27"/>
  <c r="G47" i="27"/>
  <c r="F47" i="27"/>
  <c r="F48" i="27"/>
  <c r="G48" i="27"/>
  <c r="D33" i="20"/>
  <c r="G32" i="20"/>
  <c r="N34" i="15"/>
  <c r="D35" i="15"/>
  <c r="Q34" i="15"/>
  <c r="K34" i="15"/>
  <c r="J34" i="15"/>
  <c r="L34" i="15"/>
  <c r="G34" i="15"/>
  <c r="O34" i="15"/>
  <c r="G124" i="22"/>
  <c r="D130" i="22"/>
  <c r="I129" i="22"/>
  <c r="K129" i="22"/>
  <c r="L129" i="22"/>
  <c r="J129" i="22"/>
  <c r="F32" i="14"/>
  <c r="D33" i="14"/>
  <c r="E32" i="14"/>
  <c r="H32" i="14"/>
  <c r="G32" i="14"/>
  <c r="D192" i="22"/>
  <c r="E191" i="22"/>
  <c r="F191" i="22"/>
  <c r="G98" i="22"/>
  <c r="D99" i="22"/>
  <c r="D101" i="22"/>
  <c r="E98" i="22"/>
  <c r="D160" i="25"/>
  <c r="G159" i="25"/>
  <c r="K159" i="25"/>
  <c r="I159" i="25"/>
  <c r="F159" i="25"/>
  <c r="D127" i="15"/>
  <c r="N126" i="15"/>
  <c r="L126" i="15"/>
  <c r="K126" i="15"/>
  <c r="J126" i="15"/>
  <c r="G126" i="15"/>
  <c r="O126" i="15"/>
  <c r="Q126" i="15"/>
  <c r="D48" i="25"/>
  <c r="E47" i="25"/>
  <c r="G47" i="25"/>
  <c r="H47" i="25"/>
  <c r="F47" i="25"/>
  <c r="L30" i="22"/>
  <c r="J30" i="22"/>
  <c r="G30" i="22"/>
  <c r="D31" i="22"/>
  <c r="K30" i="22"/>
  <c r="E30" i="22"/>
  <c r="I30" i="22"/>
  <c r="D174" i="23"/>
  <c r="J173" i="23"/>
  <c r="E173" i="23"/>
  <c r="K173" i="23"/>
  <c r="G173" i="23"/>
  <c r="F173" i="23"/>
  <c r="H173" i="23"/>
  <c r="G130" i="20"/>
  <c r="H130" i="20"/>
  <c r="F130" i="20"/>
  <c r="E130" i="20"/>
  <c r="D131" i="20"/>
  <c r="M95" i="25"/>
  <c r="D96" i="25"/>
  <c r="F95" i="25"/>
  <c r="L95" i="25"/>
  <c r="G95" i="25"/>
  <c r="E95" i="25"/>
  <c r="K95" i="25"/>
  <c r="E31" i="22"/>
  <c r="L31" i="22"/>
  <c r="J31" i="22"/>
  <c r="G31" i="22"/>
  <c r="K31" i="22"/>
  <c r="I31" i="22"/>
  <c r="D32" i="22"/>
  <c r="E48" i="25"/>
  <c r="F48" i="25"/>
  <c r="G127" i="15"/>
  <c r="O127" i="15"/>
  <c r="D128" i="15"/>
  <c r="K127" i="15"/>
  <c r="J127" i="15"/>
  <c r="Q127" i="15"/>
  <c r="L127" i="15"/>
  <c r="N127" i="15"/>
  <c r="E99" i="22"/>
  <c r="D100" i="22"/>
  <c r="G99" i="22"/>
  <c r="H99" i="22"/>
  <c r="F99" i="22"/>
  <c r="D193" i="22"/>
  <c r="D195" i="22"/>
  <c r="E192" i="22"/>
  <c r="K35" i="15"/>
  <c r="Q35" i="15"/>
  <c r="N35" i="15"/>
  <c r="J35" i="15"/>
  <c r="G35" i="15"/>
  <c r="D36" i="15"/>
  <c r="O35" i="15"/>
  <c r="L35" i="15"/>
  <c r="G96" i="25"/>
  <c r="L96" i="25"/>
  <c r="D97" i="25"/>
  <c r="M96" i="25"/>
  <c r="E96" i="25"/>
  <c r="K96" i="25"/>
  <c r="F96" i="25"/>
  <c r="D132" i="20"/>
  <c r="E131" i="20"/>
  <c r="G131" i="20"/>
  <c r="F131" i="20"/>
  <c r="H131" i="20"/>
  <c r="D175" i="23"/>
  <c r="E174" i="23"/>
  <c r="K174" i="23"/>
  <c r="F174" i="23"/>
  <c r="G174" i="23"/>
  <c r="J174" i="23"/>
  <c r="H174" i="23"/>
  <c r="G160" i="25"/>
  <c r="F160" i="25"/>
  <c r="I160" i="25"/>
  <c r="D161" i="25"/>
  <c r="K160" i="25"/>
  <c r="G101" i="22"/>
  <c r="E101" i="22"/>
  <c r="D102" i="22"/>
  <c r="E33" i="14"/>
  <c r="D34" i="14"/>
  <c r="H33" i="14"/>
  <c r="F33" i="14"/>
  <c r="G33" i="14"/>
  <c r="I130" i="22"/>
  <c r="E130" i="22"/>
  <c r="G125" i="22"/>
  <c r="K130" i="22"/>
  <c r="L130" i="22"/>
  <c r="J130" i="22"/>
  <c r="D131" i="22"/>
  <c r="G33" i="20"/>
  <c r="E33" i="20"/>
  <c r="D34" i="20"/>
  <c r="G34" i="20"/>
  <c r="D35" i="20"/>
  <c r="E34" i="20"/>
  <c r="G126" i="22"/>
  <c r="J131" i="22"/>
  <c r="I131" i="22"/>
  <c r="D132" i="22"/>
  <c r="K131" i="22"/>
  <c r="L131" i="22"/>
  <c r="E131" i="22"/>
  <c r="E102" i="22"/>
  <c r="G102" i="22"/>
  <c r="D103" i="22"/>
  <c r="H175" i="23"/>
  <c r="G175" i="23"/>
  <c r="K175" i="23"/>
  <c r="D176" i="23"/>
  <c r="F175" i="23"/>
  <c r="E175" i="23"/>
  <c r="J175" i="23"/>
  <c r="F97" i="25"/>
  <c r="M97" i="25"/>
  <c r="G97" i="25"/>
  <c r="L97" i="25"/>
  <c r="K97" i="25"/>
  <c r="E97" i="25"/>
  <c r="D98" i="25"/>
  <c r="F193" i="22"/>
  <c r="D194" i="22"/>
  <c r="E193" i="22"/>
  <c r="E100" i="22"/>
  <c r="F100" i="22"/>
  <c r="G100" i="22"/>
  <c r="H100" i="22"/>
  <c r="L32" i="22"/>
  <c r="J32" i="22"/>
  <c r="G32" i="22"/>
  <c r="D33" i="22"/>
  <c r="K32" i="22"/>
  <c r="E32" i="22"/>
  <c r="I32" i="22"/>
  <c r="G34" i="14"/>
  <c r="F34" i="14"/>
  <c r="D35" i="14"/>
  <c r="H34" i="14"/>
  <c r="E34" i="14"/>
  <c r="D162" i="25"/>
  <c r="K161" i="25"/>
  <c r="I161" i="25"/>
  <c r="F161" i="25"/>
  <c r="G161" i="25"/>
  <c r="F132" i="20"/>
  <c r="D133" i="20"/>
  <c r="G132" i="20"/>
  <c r="H132" i="20"/>
  <c r="E132" i="20"/>
  <c r="D37" i="15"/>
  <c r="L36" i="15"/>
  <c r="N36" i="15"/>
  <c r="K36" i="15"/>
  <c r="G36" i="15"/>
  <c r="J36" i="15"/>
  <c r="O36" i="15"/>
  <c r="Q36" i="15"/>
  <c r="E195" i="22"/>
  <c r="F195" i="22"/>
  <c r="D196" i="22"/>
  <c r="J128" i="15"/>
  <c r="L128" i="15"/>
  <c r="N128" i="15"/>
  <c r="K128" i="15"/>
  <c r="O128" i="15"/>
  <c r="Q128" i="15"/>
  <c r="G128" i="15"/>
  <c r="D129" i="15"/>
  <c r="E196" i="22"/>
  <c r="F196" i="22"/>
  <c r="D197" i="22"/>
  <c r="E35" i="14"/>
  <c r="F35" i="14"/>
  <c r="G35" i="14"/>
  <c r="D36" i="14"/>
  <c r="H35" i="14"/>
  <c r="D34" i="22"/>
  <c r="K33" i="22"/>
  <c r="I33" i="22"/>
  <c r="L33" i="22"/>
  <c r="G33" i="22"/>
  <c r="E33" i="22"/>
  <c r="J33" i="22"/>
  <c r="D99" i="25"/>
  <c r="L98" i="25"/>
  <c r="E98" i="25"/>
  <c r="G98" i="25"/>
  <c r="M98" i="25"/>
  <c r="F98" i="25"/>
  <c r="D177" i="23"/>
  <c r="K176" i="23"/>
  <c r="H176" i="23"/>
  <c r="J176" i="23"/>
  <c r="F176" i="23"/>
  <c r="G176" i="23"/>
  <c r="E176" i="23"/>
  <c r="G103" i="22"/>
  <c r="E103" i="22"/>
  <c r="D36" i="20"/>
  <c r="G35" i="20"/>
  <c r="E35" i="20"/>
  <c r="J129" i="15"/>
  <c r="L129" i="15"/>
  <c r="K129" i="15"/>
  <c r="O129" i="15"/>
  <c r="N129" i="15"/>
  <c r="D130" i="15"/>
  <c r="G129" i="15"/>
  <c r="Q129" i="15"/>
  <c r="O37" i="15"/>
  <c r="L37" i="15"/>
  <c r="K37" i="15"/>
  <c r="G37" i="15"/>
  <c r="N37" i="15"/>
  <c r="D38" i="15"/>
  <c r="Q37" i="15"/>
  <c r="J37" i="15"/>
  <c r="D134" i="20"/>
  <c r="F133" i="20"/>
  <c r="H133" i="20"/>
  <c r="E133" i="20"/>
  <c r="G133" i="20"/>
  <c r="D163" i="25"/>
  <c r="I162" i="25"/>
  <c r="K162" i="25"/>
  <c r="F162" i="25"/>
  <c r="G162" i="25"/>
  <c r="E194" i="22"/>
  <c r="F194" i="22"/>
  <c r="G127" i="22"/>
  <c r="L132" i="22"/>
  <c r="I132" i="22"/>
  <c r="D133" i="22"/>
  <c r="K132" i="22"/>
  <c r="J132" i="22"/>
  <c r="E132" i="22"/>
  <c r="G128" i="22"/>
  <c r="K133" i="22"/>
  <c r="L133" i="22"/>
  <c r="E133" i="22"/>
  <c r="I133" i="22"/>
  <c r="J133" i="22"/>
  <c r="D134" i="22"/>
  <c r="G134" i="20"/>
  <c r="E134" i="20"/>
  <c r="H134" i="20"/>
  <c r="F134" i="20"/>
  <c r="G130" i="15"/>
  <c r="L130" i="15"/>
  <c r="Q130" i="15"/>
  <c r="K130" i="15"/>
  <c r="J130" i="15"/>
  <c r="N130" i="15"/>
  <c r="O130" i="15"/>
  <c r="G36" i="20"/>
  <c r="E36" i="20"/>
  <c r="D37" i="20"/>
  <c r="L34" i="22"/>
  <c r="J34" i="22"/>
  <c r="G34" i="22"/>
  <c r="D35" i="22"/>
  <c r="K34" i="22"/>
  <c r="E34" i="22"/>
  <c r="I34" i="22"/>
  <c r="F163" i="25"/>
  <c r="K163" i="25"/>
  <c r="G163" i="25"/>
  <c r="I163" i="25"/>
  <c r="D164" i="25"/>
  <c r="L38" i="15"/>
  <c r="G38" i="15"/>
  <c r="D39" i="15"/>
  <c r="E177" i="23"/>
  <c r="D178" i="23"/>
  <c r="K177" i="23"/>
  <c r="H177" i="23"/>
  <c r="J177" i="23"/>
  <c r="F177" i="23"/>
  <c r="G177" i="23"/>
  <c r="M99" i="25"/>
  <c r="F99" i="25"/>
  <c r="E99" i="25"/>
  <c r="G99" i="25"/>
  <c r="D100" i="25"/>
  <c r="H99" i="25"/>
  <c r="K99" i="25"/>
  <c r="L99" i="25"/>
  <c r="G36" i="14"/>
  <c r="H36" i="14"/>
  <c r="D37" i="14"/>
  <c r="E36" i="14"/>
  <c r="F36" i="14"/>
  <c r="E197" i="22"/>
  <c r="D198" i="22"/>
  <c r="F197" i="22"/>
  <c r="M100" i="25"/>
  <c r="E100" i="25"/>
  <c r="F100" i="25"/>
  <c r="L100" i="25"/>
  <c r="G100" i="25"/>
  <c r="H100" i="25"/>
  <c r="D101" i="25"/>
  <c r="K100" i="25"/>
  <c r="E178" i="23"/>
  <c r="J178" i="23"/>
  <c r="K178" i="23"/>
  <c r="F178" i="23"/>
  <c r="G178" i="23"/>
  <c r="D179" i="23"/>
  <c r="H178" i="23"/>
  <c r="K39" i="15"/>
  <c r="D40" i="15"/>
  <c r="N39" i="15"/>
  <c r="Q39" i="15"/>
  <c r="O39" i="15"/>
  <c r="L39" i="15"/>
  <c r="G39" i="15"/>
  <c r="J39" i="15"/>
  <c r="E35" i="22"/>
  <c r="L35" i="22"/>
  <c r="J35" i="22"/>
  <c r="G35" i="22"/>
  <c r="D36" i="22"/>
  <c r="I35" i="22"/>
  <c r="K35" i="22"/>
  <c r="D199" i="22"/>
  <c r="F198" i="22"/>
  <c r="E198" i="22"/>
  <c r="F37" i="14"/>
  <c r="E37" i="14"/>
  <c r="D38" i="14"/>
  <c r="G37" i="14"/>
  <c r="H37" i="14"/>
  <c r="I164" i="25"/>
  <c r="F164" i="25"/>
  <c r="K164" i="25"/>
  <c r="G164" i="25"/>
  <c r="E37" i="20"/>
  <c r="D38" i="20"/>
  <c r="G37" i="20"/>
  <c r="J134" i="22"/>
  <c r="I134" i="22"/>
  <c r="K134" i="22"/>
  <c r="E134" i="22"/>
  <c r="D135" i="22"/>
  <c r="G129" i="22"/>
  <c r="L134" i="22"/>
  <c r="D39" i="20"/>
  <c r="E38" i="20"/>
  <c r="G38" i="20"/>
  <c r="D202" i="22"/>
  <c r="D200" i="22"/>
  <c r="E199" i="22"/>
  <c r="F199" i="22"/>
  <c r="K36" i="22"/>
  <c r="I36" i="22"/>
  <c r="E36" i="22"/>
  <c r="L36" i="22"/>
  <c r="G36" i="22"/>
  <c r="D37" i="22"/>
  <c r="J36" i="22"/>
  <c r="D180" i="23"/>
  <c r="E179" i="23"/>
  <c r="E135" i="22"/>
  <c r="I135" i="22"/>
  <c r="J135" i="22"/>
  <c r="K135" i="22"/>
  <c r="D136" i="22"/>
  <c r="G130" i="22"/>
  <c r="L135" i="22"/>
  <c r="E38" i="14"/>
  <c r="F38" i="14"/>
  <c r="H38" i="14"/>
  <c r="G38" i="14"/>
  <c r="D39" i="14"/>
  <c r="G40" i="15"/>
  <c r="Q40" i="15"/>
  <c r="N40" i="15"/>
  <c r="J40" i="15"/>
  <c r="L40" i="15"/>
  <c r="O40" i="15"/>
  <c r="D41" i="15"/>
  <c r="K40" i="15"/>
  <c r="E101" i="25"/>
  <c r="F101" i="25"/>
  <c r="D102" i="25"/>
  <c r="G101" i="25"/>
  <c r="H101" i="25"/>
  <c r="D40" i="14"/>
  <c r="E39" i="14"/>
  <c r="F39" i="14"/>
  <c r="G39" i="14"/>
  <c r="H39" i="14"/>
  <c r="J136" i="22"/>
  <c r="K136" i="22"/>
  <c r="E136" i="22"/>
  <c r="G131" i="22"/>
  <c r="I136" i="22"/>
  <c r="D137" i="22"/>
  <c r="L136" i="22"/>
  <c r="D181" i="23"/>
  <c r="E180" i="23"/>
  <c r="E37" i="22"/>
  <c r="L37" i="22"/>
  <c r="J37" i="22"/>
  <c r="G37" i="22"/>
  <c r="D38" i="22"/>
  <c r="I37" i="22"/>
  <c r="K37" i="22"/>
  <c r="D203" i="22"/>
  <c r="F202" i="22"/>
  <c r="E202" i="22"/>
  <c r="D40" i="20"/>
  <c r="G39" i="20"/>
  <c r="E39" i="20"/>
  <c r="F102" i="25"/>
  <c r="M102" i="25"/>
  <c r="H102" i="25"/>
  <c r="K102" i="25"/>
  <c r="G102" i="25"/>
  <c r="E102" i="25"/>
  <c r="L102" i="25"/>
  <c r="D103" i="25"/>
  <c r="G41" i="15"/>
  <c r="O41" i="15"/>
  <c r="L41" i="15"/>
  <c r="D42" i="15"/>
  <c r="Q41" i="15"/>
  <c r="N41" i="15"/>
  <c r="K41" i="15"/>
  <c r="J41" i="15"/>
  <c r="F200" i="22"/>
  <c r="D201" i="22"/>
  <c r="E200" i="22"/>
  <c r="E201" i="22"/>
  <c r="F201" i="22"/>
  <c r="D43" i="15"/>
  <c r="J42" i="15"/>
  <c r="L42" i="15"/>
  <c r="Q42" i="15"/>
  <c r="O42" i="15"/>
  <c r="K42" i="15"/>
  <c r="G42" i="15"/>
  <c r="N42" i="15"/>
  <c r="M103" i="25"/>
  <c r="D104" i="25"/>
  <c r="L103" i="25"/>
  <c r="F103" i="25"/>
  <c r="H103" i="25"/>
  <c r="G103" i="25"/>
  <c r="K103" i="25"/>
  <c r="E103" i="25"/>
  <c r="D41" i="20"/>
  <c r="G40" i="20"/>
  <c r="E40" i="20"/>
  <c r="E203" i="22"/>
  <c r="F203" i="22"/>
  <c r="D204" i="22"/>
  <c r="K38" i="22"/>
  <c r="I38" i="22"/>
  <c r="E38" i="22"/>
  <c r="J38" i="22"/>
  <c r="D39" i="22"/>
  <c r="L38" i="22"/>
  <c r="G38" i="22"/>
  <c r="D182" i="23"/>
  <c r="E182" i="23"/>
  <c r="E181" i="23"/>
  <c r="G132" i="22"/>
  <c r="I137" i="22"/>
  <c r="E137" i="22"/>
  <c r="K137" i="22"/>
  <c r="D138" i="22"/>
  <c r="L137" i="22"/>
  <c r="J137" i="22"/>
  <c r="H40" i="14"/>
  <c r="G40" i="14"/>
  <c r="E40" i="14"/>
  <c r="D41" i="14"/>
  <c r="F40" i="14"/>
  <c r="E204" i="22"/>
  <c r="F204" i="22"/>
  <c r="G41" i="20"/>
  <c r="D42" i="20"/>
  <c r="E41" i="20"/>
  <c r="G43" i="15"/>
  <c r="Q43" i="15"/>
  <c r="N43" i="15"/>
  <c r="O43" i="15"/>
  <c r="K43" i="15"/>
  <c r="J43" i="15"/>
  <c r="D44" i="15"/>
  <c r="L43" i="15"/>
  <c r="H41" i="14"/>
  <c r="G41" i="14"/>
  <c r="F41" i="14"/>
  <c r="E41" i="14"/>
  <c r="D42" i="14"/>
  <c r="J138" i="22"/>
  <c r="L138" i="22"/>
  <c r="K138" i="22"/>
  <c r="E138" i="22"/>
  <c r="D139" i="22"/>
  <c r="G133" i="22"/>
  <c r="I138" i="22"/>
  <c r="J39" i="22"/>
  <c r="E39" i="22"/>
  <c r="L39" i="22"/>
  <c r="G39" i="22"/>
  <c r="K39" i="22"/>
  <c r="D40" i="22"/>
  <c r="I39" i="22"/>
  <c r="M104" i="25"/>
  <c r="F104" i="25"/>
  <c r="E104" i="25"/>
  <c r="H104" i="25"/>
  <c r="G104" i="25"/>
  <c r="L104" i="25"/>
  <c r="D105" i="25"/>
  <c r="K104" i="25"/>
  <c r="K40" i="22"/>
  <c r="E40" i="22"/>
  <c r="L40" i="22"/>
  <c r="J40" i="22"/>
  <c r="D41" i="22"/>
  <c r="G40" i="22"/>
  <c r="I40" i="22"/>
  <c r="D43" i="14"/>
  <c r="E42" i="14"/>
  <c r="H42" i="14"/>
  <c r="G42" i="14"/>
  <c r="F42" i="14"/>
  <c r="Q44" i="15"/>
  <c r="O44" i="15"/>
  <c r="K44" i="15"/>
  <c r="N44" i="15"/>
  <c r="D45" i="15"/>
  <c r="J44" i="15"/>
  <c r="G44" i="15"/>
  <c r="L44" i="15"/>
  <c r="E42" i="20"/>
  <c r="G42" i="20"/>
  <c r="D43" i="20"/>
  <c r="G105" i="25"/>
  <c r="F105" i="25"/>
  <c r="E105" i="25"/>
  <c r="K105" i="25"/>
  <c r="L105" i="25"/>
  <c r="H105" i="25"/>
  <c r="D106" i="25"/>
  <c r="M105" i="25"/>
  <c r="G134" i="22"/>
  <c r="J139" i="22"/>
  <c r="I139" i="22"/>
  <c r="D140" i="22"/>
  <c r="K139" i="22"/>
  <c r="E139" i="22"/>
  <c r="L139" i="22"/>
  <c r="L140" i="22"/>
  <c r="G135" i="22"/>
  <c r="K140" i="22"/>
  <c r="E140" i="22"/>
  <c r="D141" i="22"/>
  <c r="I140" i="22"/>
  <c r="J140" i="22"/>
  <c r="M106" i="25"/>
  <c r="E106" i="25"/>
  <c r="F106" i="25"/>
  <c r="K106" i="25"/>
  <c r="H106" i="25"/>
  <c r="L106" i="25"/>
  <c r="G106" i="25"/>
  <c r="E43" i="20"/>
  <c r="D44" i="20"/>
  <c r="G43" i="20"/>
  <c r="K45" i="15"/>
  <c r="N45" i="15"/>
  <c r="O45" i="15"/>
  <c r="Q45" i="15"/>
  <c r="L45" i="15"/>
  <c r="J45" i="15"/>
  <c r="D46" i="15"/>
  <c r="G45" i="15"/>
  <c r="D42" i="22"/>
  <c r="K41" i="22"/>
  <c r="I41" i="22"/>
  <c r="G41" i="22"/>
  <c r="L41" i="22"/>
  <c r="J41" i="22"/>
  <c r="E41" i="22"/>
  <c r="G43" i="14"/>
  <c r="F43" i="14"/>
  <c r="E43" i="14"/>
  <c r="H43" i="14"/>
  <c r="D44" i="14"/>
  <c r="D45" i="14"/>
  <c r="E44" i="14"/>
  <c r="F44" i="14"/>
  <c r="H44" i="14"/>
  <c r="G44" i="14"/>
  <c r="N46" i="15"/>
  <c r="L46" i="15"/>
  <c r="G46" i="15"/>
  <c r="Q46" i="15"/>
  <c r="O46" i="15"/>
  <c r="D47" i="15"/>
  <c r="K46" i="15"/>
  <c r="J46" i="15"/>
  <c r="E44" i="20"/>
  <c r="D45" i="20"/>
  <c r="G44" i="20"/>
  <c r="G42" i="22"/>
  <c r="J42" i="22"/>
  <c r="E42" i="22"/>
  <c r="L42" i="22"/>
  <c r="I42" i="22"/>
  <c r="K42" i="22"/>
  <c r="D43" i="22"/>
  <c r="L141" i="22"/>
  <c r="G136" i="22"/>
  <c r="I141" i="22"/>
  <c r="E141" i="22"/>
  <c r="J141" i="22"/>
  <c r="K141" i="22"/>
  <c r="D142" i="22"/>
  <c r="G45" i="20"/>
  <c r="E45" i="20"/>
  <c r="D46" i="20"/>
  <c r="E47" i="15"/>
  <c r="N47" i="15"/>
  <c r="O47" i="15"/>
  <c r="G47" i="15"/>
  <c r="K47" i="15"/>
  <c r="L47" i="15"/>
  <c r="J47" i="15"/>
  <c r="D48" i="15"/>
  <c r="Q47" i="15"/>
  <c r="H45" i="14"/>
  <c r="G45" i="14"/>
  <c r="D46" i="14"/>
  <c r="E45" i="14"/>
  <c r="F45" i="14"/>
  <c r="K142" i="22"/>
  <c r="E142" i="22"/>
  <c r="L142" i="22"/>
  <c r="D143" i="22"/>
  <c r="J142" i="22"/>
  <c r="G137" i="22"/>
  <c r="I142" i="22"/>
  <c r="D44" i="22"/>
  <c r="E43" i="22"/>
  <c r="I43" i="22"/>
  <c r="K43" i="22"/>
  <c r="L43" i="22"/>
  <c r="G43" i="22"/>
  <c r="J43" i="22"/>
  <c r="L44" i="22"/>
  <c r="J44" i="22"/>
  <c r="E44" i="22"/>
  <c r="K44" i="22"/>
  <c r="D45" i="22"/>
  <c r="I44" i="22"/>
  <c r="G44" i="22"/>
  <c r="E143" i="22"/>
  <c r="I143" i="22"/>
  <c r="J143" i="22"/>
  <c r="K143" i="22"/>
  <c r="D144" i="22"/>
  <c r="G138" i="22"/>
  <c r="L143" i="22"/>
  <c r="F46" i="14"/>
  <c r="E46" i="14"/>
  <c r="G46" i="14"/>
  <c r="H46" i="14"/>
  <c r="D47" i="14"/>
  <c r="G48" i="15"/>
  <c r="Q48" i="15"/>
  <c r="N48" i="15"/>
  <c r="L48" i="15"/>
  <c r="D49" i="15"/>
  <c r="O48" i="15"/>
  <c r="J48" i="15"/>
  <c r="E48" i="15"/>
  <c r="K48" i="15"/>
  <c r="G46" i="20"/>
  <c r="D47" i="20"/>
  <c r="E46" i="20"/>
  <c r="G139" i="22"/>
  <c r="K144" i="22"/>
  <c r="E144" i="22"/>
  <c r="D145" i="22"/>
  <c r="L144" i="22"/>
  <c r="I144" i="22"/>
  <c r="J144" i="22"/>
  <c r="D46" i="22"/>
  <c r="K45" i="22"/>
  <c r="I45" i="22"/>
  <c r="G45" i="22"/>
  <c r="L45" i="22"/>
  <c r="J45" i="22"/>
  <c r="E45" i="22"/>
  <c r="E47" i="20"/>
  <c r="G47" i="20"/>
  <c r="D48" i="20"/>
  <c r="E49" i="15"/>
  <c r="N49" i="15"/>
  <c r="O49" i="15"/>
  <c r="G49" i="15"/>
  <c r="Q49" i="15"/>
  <c r="K49" i="15"/>
  <c r="D50" i="15"/>
  <c r="J49" i="15"/>
  <c r="L49" i="15"/>
  <c r="D48" i="14"/>
  <c r="F47" i="14"/>
  <c r="E47" i="14"/>
  <c r="H47" i="14"/>
  <c r="G47" i="14"/>
  <c r="D49" i="20"/>
  <c r="G48" i="20"/>
  <c r="E48" i="20"/>
  <c r="K145" i="22"/>
  <c r="L145" i="22"/>
  <c r="G140" i="22"/>
  <c r="E145" i="22"/>
  <c r="I145" i="22"/>
  <c r="D146" i="22"/>
  <c r="J145" i="22"/>
  <c r="F48" i="14"/>
  <c r="G48" i="14"/>
  <c r="E48" i="14"/>
  <c r="D49" i="14"/>
  <c r="H48" i="14"/>
  <c r="K50" i="15"/>
  <c r="D51" i="15"/>
  <c r="L50" i="15"/>
  <c r="N50" i="15"/>
  <c r="G50" i="15"/>
  <c r="Q50" i="15"/>
  <c r="E50" i="15"/>
  <c r="J50" i="15"/>
  <c r="O50" i="15"/>
  <c r="I46" i="22"/>
  <c r="J46" i="22"/>
  <c r="G46" i="22"/>
  <c r="E46" i="22"/>
  <c r="L46" i="22"/>
  <c r="D47" i="22"/>
  <c r="K46" i="22"/>
  <c r="L146" i="22"/>
  <c r="E146" i="22"/>
  <c r="D147" i="22"/>
  <c r="I146" i="22"/>
  <c r="J146" i="22"/>
  <c r="G141" i="22"/>
  <c r="K146" i="22"/>
  <c r="G49" i="20"/>
  <c r="E49" i="20"/>
  <c r="D50" i="20"/>
  <c r="D48" i="22"/>
  <c r="E47" i="22"/>
  <c r="I47" i="22"/>
  <c r="K47" i="22"/>
  <c r="L47" i="22"/>
  <c r="J47" i="22"/>
  <c r="G47" i="22"/>
  <c r="E51" i="15"/>
  <c r="D52" i="15"/>
  <c r="K51" i="15"/>
  <c r="L51" i="15"/>
  <c r="G51" i="15"/>
  <c r="O51" i="15"/>
  <c r="J51" i="15"/>
  <c r="N51" i="15"/>
  <c r="Q51" i="15"/>
  <c r="E49" i="14"/>
  <c r="H49" i="14"/>
  <c r="D50" i="14"/>
  <c r="G49" i="14"/>
  <c r="F49" i="14"/>
  <c r="F50" i="14"/>
  <c r="G50" i="14"/>
  <c r="E50" i="14"/>
  <c r="D51" i="14"/>
  <c r="H50" i="14"/>
  <c r="L52" i="15"/>
  <c r="N52" i="15"/>
  <c r="O52" i="15"/>
  <c r="Q52" i="15"/>
  <c r="D53" i="15"/>
  <c r="G52" i="15"/>
  <c r="K52" i="15"/>
  <c r="E52" i="15"/>
  <c r="J52" i="15"/>
  <c r="G142" i="22"/>
  <c r="E147" i="22"/>
  <c r="I147" i="22"/>
  <c r="K147" i="22"/>
  <c r="J147" i="22"/>
  <c r="L147" i="22"/>
  <c r="D148" i="22"/>
  <c r="I48" i="22"/>
  <c r="J48" i="22"/>
  <c r="L48" i="22"/>
  <c r="K48" i="22"/>
  <c r="D49" i="22"/>
  <c r="E48" i="22"/>
  <c r="G48" i="22"/>
  <c r="E50" i="20"/>
  <c r="D51" i="20"/>
  <c r="G50" i="20"/>
  <c r="J53" i="15"/>
  <c r="Q53" i="15"/>
  <c r="D54" i="15"/>
  <c r="N53" i="15"/>
  <c r="O53" i="15"/>
  <c r="K53" i="15"/>
  <c r="G53" i="15"/>
  <c r="E53" i="15"/>
  <c r="L53" i="15"/>
  <c r="D52" i="14"/>
  <c r="H51" i="14"/>
  <c r="G51" i="14"/>
  <c r="F51" i="14"/>
  <c r="E51" i="14"/>
  <c r="E51" i="20"/>
  <c r="G51" i="20"/>
  <c r="D52" i="20"/>
  <c r="D50" i="22"/>
  <c r="K49" i="22"/>
  <c r="I49" i="22"/>
  <c r="G49" i="22"/>
  <c r="L49" i="22"/>
  <c r="J49" i="22"/>
  <c r="E49" i="22"/>
  <c r="J148" i="22"/>
  <c r="I148" i="22"/>
  <c r="K148" i="22"/>
  <c r="E148" i="22"/>
  <c r="D149" i="22"/>
  <c r="G143" i="22"/>
  <c r="L148" i="22"/>
  <c r="I50" i="22"/>
  <c r="J50" i="22"/>
  <c r="G50" i="22"/>
  <c r="E50" i="22"/>
  <c r="L50" i="22"/>
  <c r="K50" i="22"/>
  <c r="D51" i="22"/>
  <c r="L149" i="22"/>
  <c r="G144" i="22"/>
  <c r="I149" i="22"/>
  <c r="E149" i="22"/>
  <c r="D150" i="22"/>
  <c r="K149" i="22"/>
  <c r="J149" i="22"/>
  <c r="G52" i="20"/>
  <c r="E52" i="20"/>
  <c r="D53" i="20"/>
  <c r="G52" i="14"/>
  <c r="H52" i="14"/>
  <c r="D53" i="14"/>
  <c r="F52" i="14"/>
  <c r="E52" i="14"/>
  <c r="O54" i="15"/>
  <c r="N54" i="15"/>
  <c r="L54" i="15"/>
  <c r="Q54" i="15"/>
  <c r="J54" i="15"/>
  <c r="K54" i="15"/>
  <c r="D55" i="15"/>
  <c r="G54" i="15"/>
  <c r="E54" i="15"/>
  <c r="O55" i="15"/>
  <c r="L55" i="15"/>
  <c r="J55" i="15"/>
  <c r="E55" i="15"/>
  <c r="Q55" i="15"/>
  <c r="N55" i="15"/>
  <c r="G55" i="15"/>
  <c r="D56" i="15"/>
  <c r="K55" i="15"/>
  <c r="H53" i="14"/>
  <c r="E53" i="14"/>
  <c r="F53" i="14"/>
  <c r="G53" i="14"/>
  <c r="D54" i="14"/>
  <c r="E53" i="20"/>
  <c r="G53" i="20"/>
  <c r="D54" i="20"/>
  <c r="D52" i="22"/>
  <c r="E51" i="22"/>
  <c r="I51" i="22"/>
  <c r="K51" i="22"/>
  <c r="L51" i="22"/>
  <c r="G51" i="22"/>
  <c r="J51" i="22"/>
  <c r="E150" i="22"/>
  <c r="L150" i="22"/>
  <c r="D151" i="22"/>
  <c r="I150" i="22"/>
  <c r="J150" i="22"/>
  <c r="G145" i="22"/>
  <c r="K150" i="22"/>
  <c r="D55" i="14"/>
  <c r="E54" i="14"/>
  <c r="G54" i="14"/>
  <c r="H54" i="14"/>
  <c r="F54" i="14"/>
  <c r="G56" i="15"/>
  <c r="N56" i="15"/>
  <c r="Q56" i="15"/>
  <c r="J56" i="15"/>
  <c r="O56" i="15"/>
  <c r="D57" i="15"/>
  <c r="E56" i="15"/>
  <c r="K56" i="15"/>
  <c r="L56" i="15"/>
  <c r="K151" i="22"/>
  <c r="J151" i="22"/>
  <c r="D152" i="22"/>
  <c r="G146" i="22"/>
  <c r="I151" i="22"/>
  <c r="E151" i="22"/>
  <c r="L151" i="22"/>
  <c r="G52" i="22"/>
  <c r="J52" i="22"/>
  <c r="L52" i="22"/>
  <c r="K52" i="22"/>
  <c r="D53" i="22"/>
  <c r="I52" i="22"/>
  <c r="E52" i="22"/>
  <c r="G54" i="20"/>
  <c r="D55" i="20"/>
  <c r="E54" i="20"/>
  <c r="K152" i="22"/>
  <c r="D153" i="22"/>
  <c r="G147" i="22"/>
  <c r="J152" i="22"/>
  <c r="E152" i="22"/>
  <c r="L152" i="22"/>
  <c r="I152" i="22"/>
  <c r="D56" i="20"/>
  <c r="G55" i="20"/>
  <c r="E55" i="20"/>
  <c r="D54" i="22"/>
  <c r="K53" i="22"/>
  <c r="I53" i="22"/>
  <c r="G53" i="22"/>
  <c r="L53" i="22"/>
  <c r="J53" i="22"/>
  <c r="E53" i="22"/>
  <c r="D58" i="15"/>
  <c r="G57" i="15"/>
  <c r="E57" i="15"/>
  <c r="G55" i="14"/>
  <c r="E55" i="14"/>
  <c r="D56" i="14"/>
  <c r="F55" i="14"/>
  <c r="H55" i="14"/>
  <c r="J58" i="15"/>
  <c r="E58" i="15"/>
  <c r="K58" i="15"/>
  <c r="N58" i="15"/>
  <c r="D59" i="15"/>
  <c r="O58" i="15"/>
  <c r="Q58" i="15"/>
  <c r="L58" i="15"/>
  <c r="L54" i="22"/>
  <c r="J54" i="22"/>
  <c r="G54" i="22"/>
  <c r="E54" i="22"/>
  <c r="I54" i="22"/>
  <c r="D55" i="22"/>
  <c r="K54" i="22"/>
  <c r="D57" i="14"/>
  <c r="H56" i="14"/>
  <c r="E56" i="14"/>
  <c r="F56" i="14"/>
  <c r="G56" i="14"/>
  <c r="G56" i="20"/>
  <c r="E56" i="20"/>
  <c r="D57" i="20"/>
  <c r="E153" i="22"/>
  <c r="I153" i="22"/>
  <c r="J153" i="22"/>
  <c r="L153" i="22"/>
  <c r="D154" i="22"/>
  <c r="K153" i="22"/>
  <c r="G148" i="22"/>
  <c r="L154" i="22"/>
  <c r="D155" i="22"/>
  <c r="I154" i="22"/>
  <c r="G149" i="22"/>
  <c r="K154" i="22"/>
  <c r="J154" i="22"/>
  <c r="E154" i="22"/>
  <c r="E57" i="14"/>
  <c r="G57" i="14"/>
  <c r="F57" i="14"/>
  <c r="D58" i="14"/>
  <c r="H57" i="14"/>
  <c r="D56" i="22"/>
  <c r="J55" i="22"/>
  <c r="L55" i="22"/>
  <c r="I55" i="22"/>
  <c r="K55" i="22"/>
  <c r="E55" i="22"/>
  <c r="G55" i="22"/>
  <c r="G57" i="20"/>
  <c r="E57" i="20"/>
  <c r="D58" i="20"/>
  <c r="D60" i="15"/>
  <c r="J59" i="15"/>
  <c r="L59" i="15"/>
  <c r="K59" i="15"/>
  <c r="G59" i="15"/>
  <c r="N59" i="15"/>
  <c r="O59" i="15"/>
  <c r="Q59" i="15"/>
  <c r="E59" i="15"/>
  <c r="E58" i="20"/>
  <c r="G58" i="20"/>
  <c r="D59" i="20"/>
  <c r="E56" i="22"/>
  <c r="L56" i="22"/>
  <c r="D57" i="22"/>
  <c r="G56" i="22"/>
  <c r="K56" i="22"/>
  <c r="I56" i="22"/>
  <c r="J56" i="22"/>
  <c r="D59" i="14"/>
  <c r="H58" i="14"/>
  <c r="F58" i="14"/>
  <c r="G58" i="14"/>
  <c r="E58" i="14"/>
  <c r="J155" i="22"/>
  <c r="D156" i="22"/>
  <c r="L155" i="22"/>
  <c r="E155" i="22"/>
  <c r="K155" i="22"/>
  <c r="I155" i="22"/>
  <c r="G150" i="22"/>
  <c r="G60" i="15"/>
  <c r="O60" i="15"/>
  <c r="E60" i="15"/>
  <c r="L60" i="15"/>
  <c r="D61" i="15"/>
  <c r="D62" i="15"/>
  <c r="N60" i="15"/>
  <c r="Q60" i="15"/>
  <c r="K60" i="15"/>
  <c r="J60" i="15"/>
  <c r="D60" i="14"/>
  <c r="E59" i="14"/>
  <c r="H59" i="14"/>
  <c r="F59" i="14"/>
  <c r="G59" i="14"/>
  <c r="G59" i="20"/>
  <c r="E59" i="20"/>
  <c r="D60" i="20"/>
  <c r="G62" i="15"/>
  <c r="D63" i="15"/>
  <c r="Q62" i="15"/>
  <c r="O62" i="15"/>
  <c r="J62" i="15"/>
  <c r="L62" i="15"/>
  <c r="N62" i="15"/>
  <c r="K62" i="15"/>
  <c r="E156" i="22"/>
  <c r="G151" i="22"/>
  <c r="D157" i="22"/>
  <c r="I156" i="22"/>
  <c r="L156" i="22"/>
  <c r="K156" i="22"/>
  <c r="J156" i="22"/>
  <c r="L57" i="22"/>
  <c r="J57" i="22"/>
  <c r="G57" i="22"/>
  <c r="E57" i="22"/>
  <c r="I57" i="22"/>
  <c r="K57" i="22"/>
  <c r="D58" i="22"/>
  <c r="Q63" i="15"/>
  <c r="L63" i="15"/>
  <c r="J63" i="15"/>
  <c r="D64" i="15"/>
  <c r="N63" i="15"/>
  <c r="K63" i="15"/>
  <c r="G63" i="15"/>
  <c r="O63" i="15"/>
  <c r="H60" i="14"/>
  <c r="E60" i="14"/>
  <c r="G60" i="14"/>
  <c r="F60" i="14"/>
  <c r="D61" i="14"/>
  <c r="D59" i="22"/>
  <c r="I58" i="22"/>
  <c r="D158" i="22"/>
  <c r="J157" i="22"/>
  <c r="I157" i="22"/>
  <c r="E157" i="22"/>
  <c r="G152" i="22"/>
  <c r="K157" i="22"/>
  <c r="L157" i="22"/>
  <c r="D61" i="20"/>
  <c r="E60" i="20"/>
  <c r="G60" i="20"/>
  <c r="E61" i="20"/>
  <c r="D62" i="20"/>
  <c r="D63" i="20"/>
  <c r="D64" i="20"/>
  <c r="D65" i="20"/>
  <c r="G61" i="20"/>
  <c r="E158" i="22"/>
  <c r="G153" i="22"/>
  <c r="J158" i="22"/>
  <c r="K158" i="22"/>
  <c r="I158" i="22"/>
  <c r="L158" i="22"/>
  <c r="D159" i="22"/>
  <c r="D60" i="22"/>
  <c r="I59" i="22"/>
  <c r="N64" i="15"/>
  <c r="D65" i="15"/>
  <c r="E64" i="15"/>
  <c r="J64" i="15"/>
  <c r="L64" i="15"/>
  <c r="O64" i="15"/>
  <c r="G64" i="15"/>
  <c r="Q64" i="15"/>
  <c r="K64" i="15"/>
  <c r="D62" i="14"/>
  <c r="E61" i="14"/>
  <c r="G61" i="14"/>
  <c r="F61" i="14"/>
  <c r="H61" i="14"/>
  <c r="J65" i="15"/>
  <c r="Q65" i="15"/>
  <c r="N65" i="15"/>
  <c r="K65" i="15"/>
  <c r="G65" i="15"/>
  <c r="O65" i="15"/>
  <c r="L65" i="15"/>
  <c r="D66" i="15"/>
  <c r="I159" i="22"/>
  <c r="D160" i="22"/>
  <c r="E65" i="20"/>
  <c r="D66" i="20"/>
  <c r="G65" i="20"/>
  <c r="H62" i="14"/>
  <c r="E62" i="14"/>
  <c r="F62" i="14"/>
  <c r="D63" i="14"/>
  <c r="G62" i="14"/>
  <c r="D61" i="22"/>
  <c r="I60" i="22"/>
  <c r="G63" i="14"/>
  <c r="F63" i="14"/>
  <c r="H63" i="14"/>
  <c r="E63" i="14"/>
  <c r="E66" i="20"/>
  <c r="D67" i="20"/>
  <c r="G66" i="20"/>
  <c r="I160" i="22"/>
  <c r="D161" i="22"/>
  <c r="J61" i="22"/>
  <c r="K61" i="22"/>
  <c r="D62" i="22"/>
  <c r="E61" i="22"/>
  <c r="G61" i="22"/>
  <c r="I61" i="22"/>
  <c r="L61" i="22"/>
  <c r="K66" i="15"/>
  <c r="G66" i="15"/>
  <c r="L66" i="15"/>
  <c r="O66" i="15"/>
  <c r="J66" i="15"/>
  <c r="Q66" i="15"/>
  <c r="N66" i="15"/>
  <c r="D67" i="15"/>
  <c r="L62" i="22"/>
  <c r="J62" i="22"/>
  <c r="G62" i="22"/>
  <c r="K62" i="22"/>
  <c r="I62" i="22"/>
  <c r="E62" i="22"/>
  <c r="D63" i="22"/>
  <c r="D162" i="22"/>
  <c r="I161" i="22"/>
  <c r="Q67" i="15"/>
  <c r="J67" i="15"/>
  <c r="K67" i="15"/>
  <c r="N67" i="15"/>
  <c r="G67" i="15"/>
  <c r="L67" i="15"/>
  <c r="O67" i="15"/>
  <c r="D68" i="15"/>
  <c r="G67" i="20"/>
  <c r="E67" i="20"/>
  <c r="D68" i="20"/>
  <c r="G68" i="15"/>
  <c r="D69" i="15"/>
  <c r="D70" i="15"/>
  <c r="D71" i="15"/>
  <c r="N68" i="15"/>
  <c r="K68" i="15"/>
  <c r="J68" i="15"/>
  <c r="O68" i="15"/>
  <c r="Q68" i="15"/>
  <c r="L68" i="15"/>
  <c r="G68" i="20"/>
  <c r="D69" i="20"/>
  <c r="E68" i="20"/>
  <c r="D163" i="22"/>
  <c r="I162" i="22"/>
  <c r="L162" i="22"/>
  <c r="J162" i="22"/>
  <c r="K162" i="22"/>
  <c r="E162" i="22"/>
  <c r="G157" i="22"/>
  <c r="J63" i="22"/>
  <c r="K63" i="22"/>
  <c r="I63" i="22"/>
  <c r="G63" i="22"/>
  <c r="D64" i="22"/>
  <c r="E63" i="22"/>
  <c r="L63" i="22"/>
  <c r="G158" i="22"/>
  <c r="E163" i="22"/>
  <c r="J163" i="22"/>
  <c r="K163" i="22"/>
  <c r="I163" i="22"/>
  <c r="L163" i="22"/>
  <c r="D164" i="22"/>
  <c r="E69" i="20"/>
  <c r="D70" i="20"/>
  <c r="J71" i="15"/>
  <c r="O71" i="15"/>
  <c r="Q71" i="15"/>
  <c r="K71" i="15"/>
  <c r="L71" i="15"/>
  <c r="N71" i="15"/>
  <c r="G71" i="15"/>
  <c r="D72" i="15"/>
  <c r="L64" i="22"/>
  <c r="D65" i="22"/>
  <c r="G64" i="22"/>
  <c r="K64" i="22"/>
  <c r="J64" i="22"/>
  <c r="E64" i="22"/>
  <c r="I64" i="22"/>
  <c r="L65" i="22"/>
  <c r="J65" i="22"/>
  <c r="I65" i="22"/>
  <c r="D66" i="22"/>
  <c r="K65" i="22"/>
  <c r="E65" i="22"/>
  <c r="Q72" i="15"/>
  <c r="L72" i="15"/>
  <c r="K72" i="15"/>
  <c r="D73" i="15"/>
  <c r="J72" i="15"/>
  <c r="G72" i="15"/>
  <c r="N72" i="15"/>
  <c r="O72" i="15"/>
  <c r="E70" i="20"/>
  <c r="D71" i="20"/>
  <c r="D72" i="20"/>
  <c r="K164" i="22"/>
  <c r="L164" i="22"/>
  <c r="J164" i="22"/>
  <c r="I164" i="22"/>
  <c r="G159" i="22"/>
  <c r="D165" i="22"/>
  <c r="E164" i="22"/>
  <c r="I165" i="22"/>
  <c r="J165" i="22"/>
  <c r="K165" i="22"/>
  <c r="D166" i="22"/>
  <c r="E165" i="22"/>
  <c r="L165" i="22"/>
  <c r="G160" i="22"/>
  <c r="G72" i="20"/>
  <c r="D73" i="20"/>
  <c r="E73" i="20"/>
  <c r="E72" i="20"/>
  <c r="I72" i="20"/>
  <c r="I73" i="20"/>
  <c r="D74" i="20"/>
  <c r="K66" i="22"/>
  <c r="E66" i="22"/>
  <c r="I66" i="22"/>
  <c r="J66" i="22"/>
  <c r="D67" i="22"/>
  <c r="D68" i="22"/>
  <c r="E71" i="20"/>
  <c r="I71" i="20"/>
  <c r="G73" i="15"/>
  <c r="J73" i="15"/>
  <c r="Q73" i="15"/>
  <c r="D74" i="15"/>
  <c r="K73" i="15"/>
  <c r="L73" i="15"/>
  <c r="N73" i="15"/>
  <c r="O73" i="15"/>
  <c r="L68" i="22"/>
  <c r="D70" i="22"/>
  <c r="H68" i="22"/>
  <c r="H69" i="22"/>
  <c r="G68" i="22"/>
  <c r="D69" i="22"/>
  <c r="E69" i="22"/>
  <c r="K68" i="22"/>
  <c r="J68" i="22"/>
  <c r="E68" i="22"/>
  <c r="I68" i="22"/>
  <c r="I69" i="22"/>
  <c r="E74" i="20"/>
  <c r="G74" i="20"/>
  <c r="I74" i="20"/>
  <c r="D75" i="20"/>
  <c r="D167" i="22"/>
  <c r="I166" i="22"/>
  <c r="L166" i="22"/>
  <c r="E166" i="22"/>
  <c r="J166" i="22"/>
  <c r="K166" i="22"/>
  <c r="K74" i="15"/>
  <c r="D75" i="15"/>
  <c r="L74" i="15"/>
  <c r="Q74" i="15"/>
  <c r="O74" i="15"/>
  <c r="J74" i="15"/>
  <c r="G74" i="15"/>
  <c r="E67" i="22"/>
  <c r="H67" i="22"/>
  <c r="I67" i="22"/>
  <c r="J67" i="22"/>
  <c r="K67" i="22"/>
  <c r="L67" i="22"/>
  <c r="D76" i="15"/>
  <c r="D77" i="15"/>
  <c r="D78" i="15"/>
  <c r="G75" i="15"/>
  <c r="N75" i="15"/>
  <c r="J75" i="15"/>
  <c r="K75" i="15"/>
  <c r="L75" i="15"/>
  <c r="Q75" i="15"/>
  <c r="O75" i="15"/>
  <c r="E167" i="22"/>
  <c r="D169" i="22"/>
  <c r="I167" i="22"/>
  <c r="K167" i="22"/>
  <c r="J167" i="22"/>
  <c r="D168" i="22"/>
  <c r="E75" i="20"/>
  <c r="G75" i="20"/>
  <c r="I75" i="20"/>
  <c r="D76" i="20"/>
  <c r="L70" i="22"/>
  <c r="K70" i="22"/>
  <c r="H70" i="22"/>
  <c r="D71" i="22"/>
  <c r="G70" i="22"/>
  <c r="E70" i="22"/>
  <c r="I70" i="22"/>
  <c r="J70" i="22"/>
  <c r="H71" i="22"/>
  <c r="E71" i="22"/>
  <c r="L71" i="22"/>
  <c r="J71" i="22"/>
  <c r="G71" i="22"/>
  <c r="K71" i="22"/>
  <c r="I71" i="22"/>
  <c r="D72" i="22"/>
  <c r="G76" i="20"/>
  <c r="E76" i="20"/>
  <c r="I76" i="20"/>
  <c r="D77" i="20"/>
  <c r="H163" i="22"/>
  <c r="I168" i="22"/>
  <c r="J168" i="22"/>
  <c r="K168" i="22"/>
  <c r="L168" i="22"/>
  <c r="E168" i="22"/>
  <c r="L169" i="22"/>
  <c r="D171" i="22"/>
  <c r="H164" i="22"/>
  <c r="H165" i="22"/>
  <c r="D170" i="22"/>
  <c r="E170" i="22"/>
  <c r="K169" i="22"/>
  <c r="I169" i="22"/>
  <c r="I170" i="22"/>
  <c r="E169" i="22"/>
  <c r="J169" i="22"/>
  <c r="G164" i="22"/>
  <c r="Q78" i="15"/>
  <c r="G78" i="15"/>
  <c r="J78" i="15"/>
  <c r="K78" i="15"/>
  <c r="D79" i="15"/>
  <c r="N78" i="15"/>
  <c r="O78" i="15"/>
  <c r="L78" i="15"/>
  <c r="Q79" i="15"/>
  <c r="L79" i="15"/>
  <c r="J79" i="15"/>
  <c r="G79" i="15"/>
  <c r="D80" i="15"/>
  <c r="N79" i="15"/>
  <c r="O79" i="15"/>
  <c r="K79" i="15"/>
  <c r="L72" i="22"/>
  <c r="J72" i="22"/>
  <c r="I72" i="22"/>
  <c r="K72" i="22"/>
  <c r="G72" i="22"/>
  <c r="H72" i="22"/>
  <c r="E72" i="22"/>
  <c r="D73" i="22"/>
  <c r="K171" i="22"/>
  <c r="E171" i="22"/>
  <c r="H166" i="22"/>
  <c r="L171" i="22"/>
  <c r="G166" i="22"/>
  <c r="I171" i="22"/>
  <c r="J171" i="22"/>
  <c r="D172" i="22"/>
  <c r="G77" i="20"/>
  <c r="I77" i="20"/>
  <c r="D78" i="20"/>
  <c r="E77" i="20"/>
  <c r="H167" i="22"/>
  <c r="K172" i="22"/>
  <c r="L172" i="22"/>
  <c r="I172" i="22"/>
  <c r="D173" i="22"/>
  <c r="J172" i="22"/>
  <c r="E172" i="22"/>
  <c r="G167" i="22"/>
  <c r="D74" i="22"/>
  <c r="G73" i="22"/>
  <c r="E73" i="22"/>
  <c r="H73" i="22"/>
  <c r="J73" i="22"/>
  <c r="J75" i="22"/>
  <c r="J76" i="22"/>
  <c r="K73" i="22"/>
  <c r="K75" i="22"/>
  <c r="K76" i="22"/>
  <c r="I73" i="22"/>
  <c r="D79" i="20"/>
  <c r="I78" i="20"/>
  <c r="G78" i="20"/>
  <c r="E78" i="20"/>
  <c r="Q80" i="15"/>
  <c r="J80" i="15"/>
  <c r="L80" i="15"/>
  <c r="O80" i="15"/>
  <c r="G80" i="15"/>
  <c r="N80" i="15"/>
  <c r="D81" i="15"/>
  <c r="K80" i="15"/>
  <c r="D82" i="15"/>
  <c r="L81" i="15"/>
  <c r="J81" i="15"/>
  <c r="Q81" i="15"/>
  <c r="K81" i="15"/>
  <c r="O81" i="15"/>
  <c r="G81" i="15"/>
  <c r="N81" i="15"/>
  <c r="H74" i="22"/>
  <c r="I74" i="22"/>
  <c r="G74" i="22"/>
  <c r="D75" i="22"/>
  <c r="E74" i="22"/>
  <c r="K173" i="22"/>
  <c r="D174" i="22"/>
  <c r="I173" i="22"/>
  <c r="E173" i="22"/>
  <c r="J173" i="22"/>
  <c r="L173" i="22"/>
  <c r="G168" i="22"/>
  <c r="H168" i="22"/>
  <c r="G79" i="20"/>
  <c r="I79" i="20"/>
  <c r="D80" i="20"/>
  <c r="E79" i="20"/>
  <c r="G169" i="22"/>
  <c r="D175" i="22"/>
  <c r="H169" i="22"/>
  <c r="K174" i="22"/>
  <c r="K176" i="22"/>
  <c r="K177" i="22"/>
  <c r="J174" i="22"/>
  <c r="J176" i="22"/>
  <c r="J177" i="22"/>
  <c r="E174" i="22"/>
  <c r="I174" i="22"/>
  <c r="E75" i="22"/>
  <c r="D76" i="22"/>
  <c r="H75" i="22"/>
  <c r="I75" i="22"/>
  <c r="G75" i="22"/>
  <c r="I80" i="20"/>
  <c r="G80" i="20"/>
  <c r="E80" i="20"/>
  <c r="L82" i="15"/>
  <c r="D83" i="15"/>
  <c r="K82" i="15"/>
  <c r="Q82" i="15"/>
  <c r="J82" i="15"/>
  <c r="G82" i="15"/>
  <c r="N82" i="15"/>
  <c r="O82" i="15"/>
  <c r="E76" i="22"/>
  <c r="H76" i="22"/>
  <c r="I76" i="22"/>
  <c r="G76" i="22"/>
  <c r="J83" i="15"/>
  <c r="O83" i="15"/>
  <c r="K83" i="15"/>
  <c r="Q83" i="15"/>
  <c r="D84" i="15"/>
  <c r="G83" i="15"/>
  <c r="N83" i="15"/>
  <c r="L83" i="15"/>
  <c r="I175" i="22"/>
  <c r="G170" i="22"/>
  <c r="H170" i="22"/>
  <c r="D176" i="22"/>
  <c r="E175" i="22"/>
  <c r="G171" i="22"/>
  <c r="D177" i="22"/>
  <c r="I176" i="22"/>
  <c r="H171" i="22"/>
  <c r="E176" i="22"/>
  <c r="J84" i="15"/>
  <c r="L84" i="15"/>
  <c r="O84" i="15"/>
  <c r="D85" i="15"/>
  <c r="G84" i="15"/>
  <c r="N84" i="15"/>
  <c r="K84" i="15"/>
  <c r="Q84" i="15"/>
  <c r="G85" i="15"/>
  <c r="K85" i="15"/>
  <c r="N85" i="15"/>
  <c r="Q85" i="15"/>
  <c r="J85" i="15"/>
  <c r="O85" i="15"/>
  <c r="L85" i="15"/>
  <c r="D86" i="15"/>
  <c r="I177" i="22"/>
  <c r="G172" i="22"/>
  <c r="E177" i="22"/>
  <c r="H172" i="22"/>
  <c r="D87" i="15"/>
  <c r="O86" i="15"/>
  <c r="L86" i="15"/>
  <c r="J86" i="15"/>
  <c r="Q86" i="15"/>
  <c r="K86" i="15"/>
  <c r="N86" i="15"/>
  <c r="G86" i="15"/>
  <c r="D88" i="15"/>
  <c r="O87" i="15"/>
  <c r="G87" i="15"/>
  <c r="K87" i="15"/>
  <c r="N87" i="15"/>
  <c r="J87" i="15"/>
  <c r="Q87" i="15"/>
  <c r="L87" i="15"/>
  <c r="Q88" i="15"/>
  <c r="N88" i="15"/>
  <c r="K88" i="15"/>
  <c r="G88" i="15"/>
  <c r="J88" i="15"/>
  <c r="O88" i="15"/>
  <c r="D89" i="15"/>
  <c r="L88" i="15"/>
  <c r="Q89" i="15"/>
  <c r="N89" i="15"/>
  <c r="K89" i="15"/>
  <c r="G89" i="15"/>
  <c r="D90" i="15"/>
  <c r="L89" i="15"/>
  <c r="O89" i="15"/>
  <c r="J89" i="15"/>
  <c r="N90" i="15"/>
  <c r="Q90" i="15"/>
  <c r="L90" i="15"/>
  <c r="J90" i="15"/>
  <c r="O90" i="15"/>
  <c r="G90" i="15"/>
  <c r="D91" i="15"/>
  <c r="K90" i="15"/>
  <c r="L91" i="15"/>
  <c r="J91" i="15"/>
  <c r="D92" i="15"/>
  <c r="Q91" i="15"/>
  <c r="K91" i="15"/>
  <c r="G91" i="15"/>
  <c r="N91" i="15"/>
  <c r="O91" i="15"/>
  <c r="Q92" i="15"/>
  <c r="K92" i="15"/>
  <c r="J92" i="15"/>
  <c r="O92" i="15"/>
  <c r="N92" i="15"/>
  <c r="D93" i="15"/>
  <c r="G92" i="15"/>
  <c r="L92" i="15"/>
  <c r="L93" i="15"/>
  <c r="D94" i="15"/>
  <c r="K93" i="15"/>
  <c r="Q93" i="15"/>
  <c r="J93" i="15"/>
  <c r="G93" i="15"/>
  <c r="O93" i="15"/>
  <c r="N93" i="15"/>
  <c r="L94" i="15"/>
  <c r="N94" i="15"/>
  <c r="G94" i="15"/>
  <c r="J94" i="15"/>
  <c r="K94" i="15"/>
  <c r="D95" i="15"/>
  <c r="N95" i="15"/>
  <c r="K95" i="15"/>
  <c r="J95" i="15"/>
  <c r="L95" i="15"/>
  <c r="G95" i="15"/>
  <c r="O95" i="15"/>
  <c r="Q95" i="15"/>
  <c r="D96" i="15"/>
  <c r="O96" i="15"/>
  <c r="J96" i="15"/>
  <c r="L96" i="15"/>
  <c r="Q96" i="15"/>
  <c r="K96" i="15"/>
  <c r="D97" i="15"/>
  <c r="N96" i="15"/>
  <c r="G96" i="15"/>
  <c r="J97" i="15"/>
  <c r="N97" i="15"/>
  <c r="D98" i="15"/>
  <c r="G97" i="15"/>
  <c r="O97" i="15"/>
  <c r="Q97" i="15"/>
  <c r="K97" i="15"/>
  <c r="L97" i="15"/>
  <c r="J98" i="15"/>
  <c r="O98" i="15"/>
  <c r="N98" i="15"/>
  <c r="K98" i="15"/>
  <c r="L98" i="15"/>
  <c r="G98" i="15"/>
  <c r="D99" i="15"/>
  <c r="Q98" i="15"/>
  <c r="G99" i="15"/>
  <c r="Q99" i="15"/>
  <c r="N99" i="15"/>
  <c r="D100" i="15"/>
  <c r="L99" i="15"/>
  <c r="J99" i="15"/>
  <c r="O99" i="15"/>
  <c r="K99" i="15"/>
  <c r="D101" i="15"/>
  <c r="G100" i="15"/>
  <c r="D102" i="15"/>
  <c r="O101" i="15"/>
  <c r="Q101" i="15"/>
  <c r="G101" i="15"/>
  <c r="J101" i="15"/>
  <c r="L101" i="15"/>
  <c r="N101" i="15"/>
  <c r="K101" i="15"/>
  <c r="G102" i="15"/>
  <c r="Q102" i="15"/>
  <c r="N102" i="15"/>
  <c r="D103" i="15"/>
  <c r="K102" i="15"/>
  <c r="O102" i="15"/>
  <c r="L102" i="15"/>
  <c r="J102" i="15"/>
  <c r="D104" i="15"/>
  <c r="N103" i="15"/>
  <c r="L103" i="15"/>
  <c r="K103" i="15"/>
  <c r="G103" i="15"/>
  <c r="O103" i="15"/>
  <c r="Q103" i="15"/>
  <c r="J103" i="15"/>
  <c r="D105" i="15"/>
  <c r="K104" i="15"/>
  <c r="G104" i="15"/>
  <c r="J104" i="15"/>
  <c r="Q104" i="15"/>
  <c r="O104" i="15"/>
  <c r="N104" i="15"/>
  <c r="L104" i="15"/>
  <c r="D106" i="15"/>
  <c r="K105" i="15"/>
  <c r="G105" i="15"/>
  <c r="L105" i="15"/>
  <c r="Q105" i="15"/>
  <c r="O105" i="15"/>
  <c r="N105" i="15"/>
  <c r="J105" i="15"/>
  <c r="D107" i="15"/>
  <c r="K106" i="15"/>
  <c r="G106" i="15"/>
  <c r="J106" i="15"/>
  <c r="Q106" i="15"/>
  <c r="O106" i="15"/>
  <c r="N106" i="15"/>
  <c r="L106" i="15"/>
  <c r="D109" i="15"/>
  <c r="Q107" i="15"/>
  <c r="N107" i="15"/>
  <c r="O107" i="15"/>
  <c r="L107" i="15"/>
  <c r="D108" i="15"/>
  <c r="G107" i="15"/>
  <c r="K107" i="15"/>
  <c r="J107" i="15"/>
  <c r="D110" i="15"/>
  <c r="L108" i="15"/>
  <c r="J108" i="15"/>
  <c r="K108" i="15"/>
  <c r="N108" i="15"/>
  <c r="G108" i="15"/>
  <c r="O108" i="15"/>
  <c r="Q108" i="15"/>
  <c r="O109" i="15"/>
  <c r="G109" i="15"/>
  <c r="J109" i="15"/>
  <c r="Q109" i="15"/>
  <c r="N109" i="15"/>
  <c r="L109" i="15"/>
  <c r="K109" i="15"/>
  <c r="Q110" i="15"/>
  <c r="K110" i="15"/>
  <c r="O110" i="15"/>
  <c r="J110" i="15"/>
  <c r="G110" i="15"/>
  <c r="L110" i="15"/>
  <c r="N110" i="15"/>
  <c r="E6" i="48"/>
  <c r="J8" i="49"/>
  <c r="I8" i="49"/>
  <c r="C10" i="49"/>
  <c r="E10" i="49"/>
  <c r="H10" i="49"/>
  <c r="J10" i="49"/>
  <c r="E11" i="48"/>
  <c r="D10" i="43"/>
  <c r="D8" i="43" s="1"/>
  <c r="C28" i="49"/>
  <c r="E28" i="49"/>
  <c r="C12" i="49"/>
  <c r="E12" i="49"/>
  <c r="H12" i="49"/>
  <c r="J9" i="49"/>
  <c r="I9" i="49"/>
  <c r="D11" i="49"/>
  <c r="E11" i="49"/>
  <c r="H11" i="49"/>
  <c r="D27" i="49"/>
  <c r="D38" i="48"/>
  <c r="E38" i="48"/>
  <c r="E29" i="48"/>
  <c r="E20" i="48"/>
  <c r="D24" i="48"/>
  <c r="E15" i="48"/>
  <c r="I10" i="49"/>
  <c r="I10" i="48"/>
  <c r="I6" i="48"/>
  <c r="I7" i="48"/>
  <c r="J7" i="48"/>
  <c r="I9" i="48"/>
  <c r="I18" i="48"/>
  <c r="I27" i="48"/>
  <c r="I36" i="48"/>
  <c r="I8" i="48"/>
  <c r="N8" i="48"/>
  <c r="I14" i="48"/>
  <c r="I11" i="48"/>
  <c r="I12" i="48"/>
  <c r="I21" i="48"/>
  <c r="I13" i="48"/>
  <c r="O13" i="48"/>
  <c r="C14" i="49"/>
  <c r="E14" i="49"/>
  <c r="H14" i="49"/>
  <c r="J12" i="49"/>
  <c r="I12" i="49"/>
  <c r="I11" i="49"/>
  <c r="J11" i="49"/>
  <c r="D29" i="49"/>
  <c r="D13" i="49"/>
  <c r="E13" i="49"/>
  <c r="H13" i="49"/>
  <c r="D33" i="48"/>
  <c r="E33" i="48"/>
  <c r="E24" i="48"/>
  <c r="C30" i="49"/>
  <c r="N9" i="48"/>
  <c r="N12" i="48"/>
  <c r="O9" i="48"/>
  <c r="P9" i="48"/>
  <c r="I17" i="48"/>
  <c r="M17" i="48"/>
  <c r="T7" i="48"/>
  <c r="U12" i="48"/>
  <c r="M12" i="48"/>
  <c r="I22" i="48"/>
  <c r="O22" i="48"/>
  <c r="J13" i="48"/>
  <c r="U8" i="48"/>
  <c r="I16" i="48"/>
  <c r="T16" i="48"/>
  <c r="M8" i="48"/>
  <c r="L6" i="48"/>
  <c r="I15" i="48"/>
  <c r="Q6" i="48"/>
  <c r="S6" i="48"/>
  <c r="K6" i="48"/>
  <c r="I19" i="48"/>
  <c r="N10" i="48"/>
  <c r="M10" i="48"/>
  <c r="M14" i="48"/>
  <c r="N14" i="48"/>
  <c r="I23" i="48"/>
  <c r="T13" i="48"/>
  <c r="V13" i="48"/>
  <c r="P13" i="48"/>
  <c r="S11" i="48"/>
  <c r="Q11" i="48"/>
  <c r="I20" i="48"/>
  <c r="J14" i="49"/>
  <c r="I14" i="49"/>
  <c r="C16" i="49"/>
  <c r="E16" i="49"/>
  <c r="H16" i="49"/>
  <c r="D31" i="49"/>
  <c r="D33" i="49"/>
  <c r="D15" i="49"/>
  <c r="E15" i="49"/>
  <c r="H15" i="49"/>
  <c r="I13" i="49"/>
  <c r="J13" i="49"/>
  <c r="U21" i="48"/>
  <c r="N21" i="48"/>
  <c r="M21" i="48"/>
  <c r="I30" i="48"/>
  <c r="E30" i="49"/>
  <c r="C32" i="49"/>
  <c r="E32" i="49"/>
  <c r="N17" i="48"/>
  <c r="U17" i="48"/>
  <c r="I26" i="48"/>
  <c r="M26" i="48"/>
  <c r="I25" i="48"/>
  <c r="I34" i="48"/>
  <c r="T22" i="48"/>
  <c r="P22" i="48"/>
  <c r="I31" i="48"/>
  <c r="T31" i="48"/>
  <c r="V22" i="48"/>
  <c r="J16" i="48"/>
  <c r="Q15" i="48"/>
  <c r="L15" i="48"/>
  <c r="I24" i="48"/>
  <c r="K15" i="48"/>
  <c r="S15" i="48"/>
  <c r="I28" i="48"/>
  <c r="M19" i="48"/>
  <c r="N19" i="48"/>
  <c r="M23" i="48"/>
  <c r="N23" i="48"/>
  <c r="I32" i="48"/>
  <c r="Q20" i="48"/>
  <c r="I29" i="48"/>
  <c r="S20" i="48"/>
  <c r="J16" i="49"/>
  <c r="I16" i="49"/>
  <c r="I15" i="49"/>
  <c r="J15" i="49"/>
  <c r="D17" i="49"/>
  <c r="E17" i="49"/>
  <c r="H17" i="49"/>
  <c r="M30" i="48"/>
  <c r="I39" i="48"/>
  <c r="U30" i="48"/>
  <c r="N30" i="48"/>
  <c r="N26" i="48"/>
  <c r="I40" i="48"/>
  <c r="V40" i="48"/>
  <c r="I35" i="48"/>
  <c r="U35" i="48"/>
  <c r="U26" i="48"/>
  <c r="P31" i="48"/>
  <c r="J25" i="48"/>
  <c r="O31" i="48"/>
  <c r="V31" i="48"/>
  <c r="T25" i="48"/>
  <c r="N28" i="48"/>
  <c r="M28" i="48"/>
  <c r="I37" i="48"/>
  <c r="L24" i="48"/>
  <c r="Q24" i="48"/>
  <c r="S24" i="48"/>
  <c r="K24" i="48"/>
  <c r="I33" i="48"/>
  <c r="M32" i="48"/>
  <c r="N32" i="48"/>
  <c r="I41" i="48"/>
  <c r="Q29" i="48"/>
  <c r="I38" i="48"/>
  <c r="S29" i="48"/>
  <c r="I17" i="49"/>
  <c r="J17" i="49"/>
  <c r="M39" i="48"/>
  <c r="N39" i="48"/>
  <c r="U39" i="48"/>
  <c r="T34" i="48"/>
  <c r="J34" i="48"/>
  <c r="N35" i="48"/>
  <c r="M35" i="48"/>
  <c r="T40" i="48"/>
  <c r="P40" i="48"/>
  <c r="O40" i="48"/>
  <c r="S33" i="48"/>
  <c r="K33" i="48"/>
  <c r="L33" i="48"/>
  <c r="Q33" i="48"/>
  <c r="M37" i="48"/>
  <c r="N37" i="48"/>
  <c r="N41" i="48"/>
  <c r="M41" i="48"/>
  <c r="S38" i="48"/>
  <c r="Q38" i="48"/>
  <c r="E82" i="43" l="1"/>
  <c r="D82" i="43"/>
  <c r="D83" i="43"/>
  <c r="N7" i="69"/>
  <c r="D42" i="42"/>
  <c r="D40" i="42" s="1"/>
  <c r="O7" i="69"/>
  <c r="E42" i="42"/>
  <c r="E40" i="42" s="1"/>
  <c r="G7" i="71"/>
  <c r="F31" i="42"/>
  <c r="F29" i="42" s="1"/>
  <c r="N12" i="71"/>
  <c r="O11" i="71"/>
  <c r="Q11" i="71"/>
  <c r="E7" i="71"/>
  <c r="D31" i="42"/>
  <c r="D29" i="42" s="1"/>
  <c r="F7" i="71"/>
  <c r="E31" i="42"/>
  <c r="E29" i="42" s="1"/>
  <c r="F82" i="43"/>
  <c r="D31" i="43"/>
  <c r="D42" i="43"/>
  <c r="F31" i="43"/>
  <c r="D62" i="43"/>
  <c r="E31" i="43"/>
  <c r="E62" i="43"/>
  <c r="D65" i="43"/>
  <c r="E64" i="43"/>
  <c r="N10" i="70"/>
  <c r="P10" i="70"/>
  <c r="O10" i="70"/>
  <c r="C32" i="42"/>
  <c r="E21" i="43"/>
  <c r="C43" i="42"/>
  <c r="C11" i="43"/>
  <c r="F64" i="43"/>
  <c r="F65" i="43"/>
  <c r="E61" i="43"/>
  <c r="C84" i="43"/>
  <c r="E83" i="43"/>
  <c r="D32" i="42"/>
  <c r="D7" i="71"/>
  <c r="E32" i="42"/>
  <c r="C33" i="42"/>
  <c r="D44" i="42"/>
  <c r="E43" i="42"/>
  <c r="D21" i="43" l="1"/>
  <c r="G32" i="43"/>
  <c r="F32" i="43"/>
  <c r="E32" i="43"/>
  <c r="D32" i="43"/>
  <c r="N13" i="71"/>
  <c r="Q12" i="71"/>
  <c r="P12" i="71"/>
  <c r="O12" i="71"/>
  <c r="D43" i="43"/>
  <c r="D9" i="74"/>
  <c r="D7" i="74" s="1"/>
  <c r="Q11" i="70"/>
  <c r="O11" i="70"/>
  <c r="N11" i="70"/>
  <c r="M11" i="70"/>
  <c r="P11" i="70"/>
  <c r="E44" i="42"/>
  <c r="C23" i="42"/>
  <c r="C12" i="43"/>
  <c r="D11" i="43"/>
  <c r="E11" i="43"/>
  <c r="F84" i="43"/>
  <c r="E84" i="43"/>
  <c r="D84" i="43"/>
  <c r="C85" i="43"/>
  <c r="E33" i="42"/>
  <c r="D33" i="42"/>
  <c r="C34" i="42"/>
  <c r="F33" i="42"/>
  <c r="E34" i="43" l="1"/>
  <c r="G34" i="43"/>
  <c r="F34" i="43"/>
  <c r="D34" i="43"/>
  <c r="D33" i="43"/>
  <c r="E33" i="43"/>
  <c r="G33" i="43"/>
  <c r="F33" i="43"/>
  <c r="Q13" i="71"/>
  <c r="P13" i="71"/>
  <c r="O13" i="71"/>
  <c r="D45" i="43"/>
  <c r="D44" i="43"/>
  <c r="N12" i="70"/>
  <c r="P12" i="70"/>
  <c r="Q12" i="70"/>
  <c r="O12" i="70"/>
  <c r="M12" i="70"/>
  <c r="E45" i="42"/>
  <c r="D45" i="42"/>
  <c r="D22" i="43"/>
  <c r="E22" i="43"/>
  <c r="C24" i="42"/>
  <c r="E12" i="43"/>
  <c r="D12" i="43"/>
  <c r="D85" i="43"/>
  <c r="E85" i="43"/>
  <c r="F85" i="43"/>
  <c r="E34" i="42"/>
  <c r="D34" i="42"/>
  <c r="C35" i="42"/>
  <c r="F34" i="42"/>
  <c r="G35" i="43" l="1"/>
  <c r="D35" i="43"/>
  <c r="E35" i="43"/>
  <c r="F35" i="43"/>
  <c r="M13" i="70"/>
  <c r="O13" i="70"/>
  <c r="P13" i="70"/>
  <c r="Q13" i="70"/>
  <c r="N13" i="70"/>
  <c r="D23" i="43"/>
  <c r="E23" i="43"/>
  <c r="D46" i="42"/>
  <c r="E46" i="42"/>
  <c r="C25" i="42"/>
  <c r="D13" i="43"/>
  <c r="E13" i="43"/>
  <c r="C14" i="43"/>
  <c r="C14" i="42"/>
  <c r="E35" i="42"/>
  <c r="F35" i="42"/>
  <c r="C36" i="42"/>
  <c r="D35" i="42"/>
  <c r="P14" i="70" l="1"/>
  <c r="Q14" i="70"/>
  <c r="N14" i="70"/>
  <c r="O14" i="70"/>
  <c r="M14" i="70"/>
  <c r="D24" i="43"/>
  <c r="E24" i="43"/>
  <c r="D14" i="43"/>
  <c r="E14" i="43"/>
  <c r="E36" i="42"/>
  <c r="D36" i="42"/>
  <c r="F36" i="42"/>
  <c r="E7" i="72"/>
  <c r="C8" i="72"/>
  <c r="C10" i="72"/>
  <c r="J10" i="67" l="1"/>
  <c r="K10" i="67" s="1"/>
  <c r="M9" i="67"/>
  <c r="M7" i="67" s="1"/>
  <c r="N9" i="67"/>
  <c r="N7" i="67" s="1"/>
  <c r="L9" i="67"/>
  <c r="L7" i="67" s="1"/>
  <c r="J8" i="67"/>
  <c r="K9" i="67"/>
  <c r="K7" i="67" s="1"/>
  <c r="N10" i="67" l="1"/>
  <c r="M10" i="67"/>
  <c r="L10" i="67"/>
  <c r="J11" i="67"/>
  <c r="K11" i="67"/>
  <c r="N11" i="67"/>
  <c r="L11" i="67" l="1"/>
  <c r="J12" i="67"/>
  <c r="M11" i="67"/>
  <c r="K12" i="67" l="1"/>
  <c r="J13" i="67"/>
  <c r="M12" i="67"/>
  <c r="L12" i="67"/>
  <c r="N12" i="67"/>
  <c r="K13" i="67" l="1"/>
  <c r="J14" i="67"/>
  <c r="M13" i="67"/>
  <c r="N13" i="67"/>
  <c r="L13" i="67"/>
  <c r="K14" i="67" l="1"/>
  <c r="M14" i="67"/>
  <c r="L14" i="67"/>
  <c r="N14" i="67"/>
  <c r="C10" i="65" l="1"/>
  <c r="D10" i="65" l="1"/>
  <c r="E10" i="65"/>
  <c r="F10" i="65" s="1"/>
  <c r="G10" i="65" s="1"/>
  <c r="C11" i="65"/>
  <c r="C12" i="65"/>
  <c r="D12" i="65" l="1"/>
  <c r="E12" i="65"/>
  <c r="F12" i="65" s="1"/>
  <c r="G12" i="65" s="1"/>
  <c r="E11" i="65"/>
  <c r="F11" i="65" s="1"/>
  <c r="G11" i="65" s="1"/>
  <c r="D11" i="65"/>
  <c r="C13" i="65"/>
  <c r="G52" i="42"/>
  <c r="G50" i="42" s="1"/>
  <c r="F52" i="42"/>
  <c r="F50" i="42" s="1"/>
  <c r="D52" i="42"/>
  <c r="D50" i="42" s="1"/>
  <c r="F7" i="70"/>
  <c r="C51" i="43"/>
  <c r="D51" i="43" s="1"/>
  <c r="C52" i="42"/>
  <c r="C51" i="42" s="1"/>
  <c r="C8" i="70"/>
  <c r="C10" i="70"/>
  <c r="E53" i="42" s="1"/>
  <c r="H7" i="70" l="1"/>
  <c r="E7" i="70"/>
  <c r="D13" i="65"/>
  <c r="E13" i="65"/>
  <c r="F13" i="65" s="1"/>
  <c r="G13" i="65" s="1"/>
  <c r="C53" i="42"/>
  <c r="D53" i="42"/>
  <c r="G53" i="42"/>
  <c r="C11" i="70"/>
  <c r="C52" i="43"/>
  <c r="D52" i="43" s="1"/>
  <c r="F53" i="42"/>
  <c r="E52" i="42"/>
  <c r="E50" i="42" s="1"/>
  <c r="F54" i="42" l="1"/>
  <c r="C53" i="43"/>
  <c r="D53" i="43" s="1"/>
  <c r="C12" i="70"/>
  <c r="C54" i="42"/>
  <c r="D54" i="42"/>
  <c r="G54" i="42"/>
  <c r="E54" i="42"/>
  <c r="F55" i="42" l="1"/>
  <c r="E55" i="42"/>
  <c r="G55" i="42"/>
  <c r="C54" i="43"/>
  <c r="D54" i="43" s="1"/>
  <c r="C13" i="70"/>
  <c r="D55" i="42"/>
  <c r="C55" i="42"/>
  <c r="C55" i="43" l="1"/>
  <c r="D55" i="43" s="1"/>
  <c r="E56" i="42"/>
  <c r="D7" i="70"/>
  <c r="F56" i="42"/>
  <c r="D56" i="42"/>
  <c r="C56" i="42"/>
  <c r="C14" i="70"/>
  <c r="G56" i="42"/>
  <c r="E57" i="42" l="1"/>
  <c r="C57" i="42"/>
  <c r="F57" i="42"/>
  <c r="G57" i="42"/>
  <c r="D57" i="42"/>
  <c r="C7" i="65" l="1"/>
  <c r="K7" i="72"/>
  <c r="K9" i="72"/>
  <c r="I10" i="72"/>
  <c r="K10" i="72" s="1"/>
  <c r="L9" i="72"/>
  <c r="L7" i="72" s="1"/>
  <c r="I8" i="72"/>
  <c r="J9" i="72"/>
  <c r="J7" i="72" s="1"/>
  <c r="J10" i="72" l="1"/>
  <c r="L10" i="72"/>
  <c r="I11" i="72"/>
  <c r="I12" i="72" l="1"/>
  <c r="K11" i="72"/>
  <c r="L11" i="72"/>
  <c r="J11" i="72"/>
  <c r="K12" i="72" l="1"/>
  <c r="I13" i="72"/>
  <c r="J12" i="72"/>
  <c r="L12" i="72"/>
  <c r="L13" i="72" l="1"/>
  <c r="K13" i="72"/>
  <c r="I14" i="72"/>
  <c r="J13" i="72"/>
  <c r="K14" i="72" l="1"/>
  <c r="L14" i="72"/>
  <c r="J14" i="7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DOLLY-PC</author>
  </authors>
  <commentList>
    <comment ref="G7" authorId="0" shapeId="0" xr:uid="{FF40D018-7642-43B3-B30C-9F504989C29C}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K7" authorId="0" shapeId="0" xr:uid="{A2B7FA08-2176-4457-BD66-4D89CE47C52E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L7" authorId="0" shapeId="0" xr:uid="{C5CC1086-A710-429F-A863-9E3A4EF84DA7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M7" authorId="0" shapeId="0" xr:uid="{19744208-554E-456E-A603-8EC4CD7765E5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G8" authorId="0" shapeId="0" xr:uid="{84376AC9-63E1-4119-A6FE-829F696011F3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8" authorId="0" shapeId="0" xr:uid="{393D8A23-8C29-495A-81C5-50FCA000CF6F}">
      <text>
        <r>
          <rPr>
            <b/>
            <sz val="9"/>
            <color indexed="81"/>
            <rFont val="Tahoma"/>
            <family val="2"/>
          </rPr>
          <t>T/T: 8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8" authorId="0" shapeId="0" xr:uid="{1E8F51B7-0CD0-44CE-8517-D6450CFED2CD}">
      <text>
        <r>
          <rPr>
            <b/>
            <sz val="9"/>
            <color indexed="81"/>
            <rFont val="Tahoma"/>
            <family val="2"/>
          </rPr>
          <t xml:space="preserve">T/T: 9 DAYS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8" authorId="0" shapeId="0" xr:uid="{3C157008-C440-44E9-BDE6-9D056825E3E4}">
      <text>
        <r>
          <rPr>
            <b/>
            <sz val="9"/>
            <color indexed="81"/>
            <rFont val="Tahoma"/>
            <family val="2"/>
          </rPr>
          <t>T/T: 10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0" shapeId="0" xr:uid="{74DDB7BE-DD02-4C32-A08A-94E1A05FAC43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G9" authorId="0" shapeId="0" xr:uid="{247F010D-6DB5-438E-80CA-EFFF2F13F52B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9" authorId="0" shapeId="0" xr:uid="{8B4F2863-9361-4453-877A-E62B6BDE7870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L9" authorId="0" shapeId="0" xr:uid="{38ED0DF9-B864-4281-A97B-32A488EF292C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M9" authorId="0" shapeId="0" xr:uid="{6A87E0A0-12F5-4903-B84B-5EA52C9D31BD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9" authorId="0" shapeId="0" xr:uid="{4B41AE10-7449-4B6E-A50B-B64645A4CCC2}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S9" authorId="0" shapeId="0" xr:uid="{034F8716-4B7A-434D-801F-DF5A3B64FBD3}">
      <text>
        <r>
          <rPr>
            <b/>
            <sz val="9"/>
            <color indexed="81"/>
            <rFont val="Tahoma"/>
            <family val="2"/>
          </rPr>
          <t>T/T: 14 DAYS</t>
        </r>
      </text>
    </comment>
    <comment ref="G10" authorId="0" shapeId="0" xr:uid="{F6500409-081C-4CEF-8D4C-BDF890C63B6C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10" authorId="0" shapeId="0" xr:uid="{A0D0AE4B-5783-4566-A127-4A2BA44FE474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O10" authorId="0" shapeId="0" xr:uid="{D3627E02-C7FF-4973-B55F-95B0E18A8AF6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I11" authorId="0" shapeId="0" xr:uid="{3D37EC3C-8F2A-4785-8FF0-487D2B4E9491}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L11" authorId="0" shapeId="0" xr:uid="{30638C82-2A82-46BF-8B30-AB97A100C6E5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N11" authorId="0" shapeId="0" xr:uid="{92E95B07-344F-4B71-AECA-30C7FD4889B8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11" authorId="0" shapeId="0" xr:uid="{E301338F-B146-41CF-BD43-4E1FA796E29A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H12" authorId="0" shapeId="0" xr:uid="{552B6D7D-BFAA-4F93-A301-522E8FD2CEB1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88238705-4215-4673-AF1D-866B0C0D5401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K12" authorId="0" shapeId="0" xr:uid="{1B761176-4E74-4E68-AC8D-EFECA7035886}">
      <text>
        <r>
          <rPr>
            <b/>
            <sz val="9"/>
            <color indexed="81"/>
            <rFont val="Tahoma"/>
            <family val="2"/>
          </rPr>
          <t>T/T: 6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" authorId="0" shapeId="0" xr:uid="{E16343B3-45C9-434A-BBA0-E6C218ECEA34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M13" authorId="0" shapeId="0" xr:uid="{6774C895-C2D4-41FB-97A5-ABE346712911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I14" authorId="0" shapeId="0" xr:uid="{3739A00C-FFFA-4B01-A2C4-6DF7C876DA19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14" authorId="0" shapeId="0" xr:uid="{05E8ED9E-9068-4E16-A449-384DE4D6DDE6}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L15" authorId="0" shapeId="0" xr:uid="{C7294AEB-3AC3-4033-84DE-9F34D3C241F2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O15" authorId="0" shapeId="0" xr:uid="{0369193D-AB04-4528-A9AD-E68BBCB9006D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15" authorId="0" shapeId="0" xr:uid="{2ED8B956-002F-4D52-8F82-9487FE9FF129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5" authorId="0" shapeId="0" xr:uid="{500B5D51-5F5B-4164-98FF-A3BC983EFB85}">
      <text>
        <r>
          <rPr>
            <b/>
            <sz val="9"/>
            <color indexed="81"/>
            <rFont val="Tahoma"/>
            <family val="2"/>
          </rPr>
          <t>T/T: 11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0" shapeId="0" xr:uid="{BC9BDC14-C437-4E8D-BDC3-CDB5563BAB77}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H16" authorId="0" shapeId="0" xr:uid="{511323DA-3A88-42CA-B813-B60424AF1ECD}">
      <text>
        <r>
          <rPr>
            <b/>
            <sz val="9"/>
            <color indexed="81"/>
            <rFont val="Tahoma"/>
            <family val="2"/>
          </rPr>
          <t>T/T: 2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6" authorId="0" shapeId="0" xr:uid="{DB816DA0-7878-4E23-8DA7-99C6460D741C}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M17" authorId="0" shapeId="0" xr:uid="{2A0AF905-D457-4B42-A895-0B7F1573B3DD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N17" authorId="0" shapeId="0" xr:uid="{C44E8DB8-A8C7-4846-ACB9-061843F6A87B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Q17" authorId="0" shapeId="0" xr:uid="{4F582B56-5354-4FCE-B64B-2A3C5D1084B9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7" authorId="0" shapeId="0" xr:uid="{FA9C1EAF-F6AE-4689-B6EE-05C2FC75493A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I18" authorId="0" shapeId="0" xr:uid="{FBF1A258-4534-49C5-8629-A785073DB8EB}">
      <text>
        <r>
          <rPr>
            <b/>
            <sz val="9"/>
            <color indexed="81"/>
            <rFont val="Tahoma"/>
            <family val="2"/>
          </rPr>
          <t>T/T: 2 DAYS</t>
        </r>
      </text>
    </comment>
    <comment ref="L18" authorId="0" shapeId="0" xr:uid="{5895AF7E-942A-4C4A-8419-3F1E644CAC1F}">
      <text>
        <r>
          <rPr>
            <b/>
            <sz val="9"/>
            <color indexed="81"/>
            <rFont val="Tahoma"/>
            <family val="2"/>
          </rPr>
          <t>T/T: 4-5 DAYS</t>
        </r>
      </text>
    </comment>
    <comment ref="K19" authorId="0" shapeId="0" xr:uid="{9DCBE721-4282-436B-AFF5-D31BB9A45714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9" authorId="0" shapeId="0" xr:uid="{242B8FB4-02BB-4B82-84E2-F64B2E9EA22D}">
      <text>
        <r>
          <rPr>
            <b/>
            <sz val="9"/>
            <color indexed="81"/>
            <rFont val="Tahoma"/>
            <family val="2"/>
          </rPr>
          <t>T/T: 5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9" authorId="0" shapeId="0" xr:uid="{B00DD6FD-E928-468C-BE25-B7744A33E979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K20" authorId="0" shapeId="0" xr:uid="{429D1CD1-5E41-47F6-8025-7AA8D8107FA6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20" authorId="0" shapeId="0" xr:uid="{F186887D-F927-4A7D-B188-CC9BBDBFE0E8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20" authorId="0" shapeId="0" xr:uid="{6A5C7D0A-D255-422D-AF23-24FB31792C13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20" authorId="0" shapeId="0" xr:uid="{8CF590F8-9DBB-4145-A2E0-1B34817A745F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K21" authorId="0" shapeId="0" xr:uid="{FC4664CE-1AE3-41AF-A203-D4C2E9DA4502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M21" authorId="0" shapeId="0" xr:uid="{B0A33E0F-38BF-43B4-88FD-A4EF0EFA649A}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Q21" authorId="0" shapeId="0" xr:uid="{474BA631-D5ED-48DC-B809-73591FFC8D1E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21" authorId="0" shapeId="0" xr:uid="{5F9C9517-C805-4755-A733-0D5F301C3210}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DOLLY-PC</author>
  </authors>
  <commentList>
    <comment ref="K8" authorId="0" shapeId="0" xr:uid="{235D6D00-1A4C-4C63-9A49-893A7B0FB9FB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L8" authorId="0" shapeId="0" xr:uid="{374ADEFC-296E-45B9-ADE3-579227EC214E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M8" authorId="0" shapeId="0" xr:uid="{393F68E4-C5A3-44B6-A6E4-412851BDB700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L9" authorId="0" shapeId="0" xr:uid="{B3C3B2D5-9B70-4E3C-AF66-6813B55D087E}">
      <text>
        <r>
          <rPr>
            <b/>
            <sz val="9"/>
            <color indexed="81"/>
            <rFont val="Tahoma"/>
            <family val="2"/>
          </rPr>
          <t>T/T: 8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9" authorId="0" shapeId="0" xr:uid="{442B9AAF-F66D-473A-9B30-5832580AF3F5}">
      <text>
        <r>
          <rPr>
            <b/>
            <sz val="9"/>
            <color indexed="81"/>
            <rFont val="Tahoma"/>
            <family val="2"/>
          </rPr>
          <t xml:space="preserve">T/T: 9 DAYS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" authorId="0" shapeId="0" xr:uid="{7A7D247F-FA0F-411E-9D4D-20CBA9BA96AB}">
      <text>
        <r>
          <rPr>
            <b/>
            <sz val="9"/>
            <color indexed="81"/>
            <rFont val="Tahoma"/>
            <family val="2"/>
          </rPr>
          <t>T/T: 10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0" shapeId="0" xr:uid="{24BB0A31-E0A6-4FB8-ABEF-AC60988A4296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K10" authorId="0" shapeId="0" xr:uid="{31DFF294-6BA1-4747-B0DD-29733D24CFE9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L10" authorId="0" shapeId="0" xr:uid="{8609926A-33B6-42A2-BEB4-1D2F7240A04E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M10" authorId="0" shapeId="0" xr:uid="{A342ECEF-D8D4-4331-932A-547B00CB1A9F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Q11" authorId="0" shapeId="0" xr:uid="{D74E60A3-8E3D-4FF8-81EE-2B1A98BF493D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1" authorId="0" shapeId="0" xr:uid="{003E5E0C-FB66-4F0F-9F82-E652EA49AC57}">
      <text>
        <r>
          <rPr>
            <b/>
            <sz val="9"/>
            <color indexed="81"/>
            <rFont val="Tahoma"/>
            <family val="2"/>
          </rPr>
          <t>T/T: 11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0" shapeId="0" xr:uid="{54DADA49-AE25-4968-A6FB-CCB0ADFC2B8D}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P12" authorId="0" shapeId="0" xr:uid="{3F54C42A-A153-4445-9EB1-D7817FF9339D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Q12" authorId="0" shapeId="0" xr:uid="{74006C22-CB8B-4877-85A9-431BD99CDE00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K13" authorId="0" shapeId="0" xr:uid="{B5185E7E-9221-4814-ABCE-589AA77A4BDC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13" authorId="0" shapeId="0" xr:uid="{75E4C4F5-758B-447B-8ABB-26DD84AE33CC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13" authorId="0" shapeId="0" xr:uid="{DFB9FE62-3B37-4760-BC1F-9C111C2A00EE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13" authorId="0" shapeId="0" xr:uid="{D3B590C8-D7C2-48F5-ACAA-4B3532E2DFCF}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DOLLY-PC</author>
  </authors>
  <commentList>
    <comment ref="G8" authorId="0" shapeId="0" xr:uid="{5E5E8807-9AD5-495A-8563-D82361E33D8C}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G9" authorId="0" shapeId="0" xr:uid="{0B4D4669-50F8-4DAE-B6D8-2CD5474A4AA2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0" shapeId="0" xr:uid="{D8FF5614-80B7-4457-B509-98D66F9B8F78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10" authorId="0" shapeId="0" xr:uid="{43577955-09A2-4500-B531-C32FAD628B7E}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S10" authorId="0" shapeId="0" xr:uid="{32EC2563-A1D0-452F-82A6-A13D3D8E453F}">
      <text>
        <r>
          <rPr>
            <b/>
            <sz val="9"/>
            <color indexed="81"/>
            <rFont val="Tahoma"/>
            <family val="2"/>
          </rPr>
          <t>T/T: 14 DAYS</t>
        </r>
      </text>
    </comment>
    <comment ref="I11" authorId="0" shapeId="0" xr:uid="{156D794F-17B7-43B0-9E4B-B35497985BC0}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N11" authorId="0" shapeId="0" xr:uid="{0DDF5615-4C04-4689-8B71-BE78E79086EB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11" authorId="0" shapeId="0" xr:uid="{52471024-9CD5-489E-B44B-6A6F1BD2DE40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M12" authorId="0" shapeId="0" xr:uid="{B0D0A0FB-F234-4CA7-BB99-920B8DDD6665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O12" authorId="0" shapeId="0" xr:uid="{84553C00-A093-497C-886E-8ABFEA6A93DD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K13" authorId="0" shapeId="0" xr:uid="{DC65CC6B-CC1C-40E5-83E2-312506ECA28C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3" authorId="0" shapeId="0" xr:uid="{B139E87A-C182-4CD0-8C4C-2E39C4ED4C7B}">
      <text>
        <r>
          <rPr>
            <b/>
            <sz val="9"/>
            <color indexed="81"/>
            <rFont val="Tahoma"/>
            <family val="2"/>
          </rPr>
          <t>T/T: 5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3" authorId="0" shapeId="0" xr:uid="{B89B4BA8-891B-4632-8CD1-CB5C7247CA5C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M14" authorId="0" shapeId="0" xr:uid="{DD67AF4C-3BD5-40FE-8A7C-2C8D3F130FBD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N14" authorId="0" shapeId="0" xr:uid="{CF26F3AC-F01F-47A4-91FE-56D66F3FFD73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K15" authorId="0" shapeId="0" xr:uid="{3E12D07E-97A1-49F6-810A-64C866B4B374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Q16" authorId="0" shapeId="0" xr:uid="{A5078AB3-7C53-468C-B3EC-B10CF02462B1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16" authorId="0" shapeId="0" xr:uid="{3F414073-B1CC-4234-B65C-1C68850F1779}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DOLLY-PC</author>
  </authors>
  <commentList>
    <comment ref="L8" authorId="0" shapeId="0" xr:uid="{BE049379-11F3-4381-9060-EB802C16E541}">
      <text>
        <r>
          <rPr>
            <b/>
            <sz val="9"/>
            <color indexed="81"/>
            <rFont val="Tahoma"/>
            <family val="2"/>
          </rPr>
          <t>T/T: 7 DAYS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CANDY</author>
    <author>Quyetlaanh2011</author>
  </authors>
  <commentList>
    <comment ref="G102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CANDY:</t>
        </r>
        <r>
          <rPr>
            <sz val="8"/>
            <color indexed="81"/>
            <rFont val="Tahoma"/>
            <family val="2"/>
          </rPr>
          <t xml:space="preserve">
WAIT BERTH AT MNL
</t>
        </r>
      </text>
    </comment>
    <comment ref="A127" authorId="1" shapeId="0" xr:uid="{00000000-0006-0000-0500-000002000000}">
      <text>
        <r>
          <rPr>
            <b/>
            <sz val="8"/>
            <color indexed="81"/>
            <rFont val="Tahoma"/>
            <family val="2"/>
          </rPr>
          <t xml:space="preserve">Andy: ROLL 1 WEEK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Shane</author>
  </authors>
  <commentList>
    <comment ref="E16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>Shane:</t>
        </r>
        <r>
          <rPr>
            <sz val="9"/>
            <color indexed="81"/>
            <rFont val="Tahoma"/>
            <family val="2"/>
          </rPr>
          <t xml:space="preserve">
Add call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Quyetlaanh2011</author>
  </authors>
  <commentList>
    <comment ref="L54" authorId="0" shapeId="0" xr:uid="{00000000-0006-0000-1C00-000001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SITC YOKOHAMA I/O SITC KOBE</t>
        </r>
      </text>
    </comment>
    <comment ref="L74" authorId="0" shapeId="0" xr:uid="{00000000-0006-0000-1C00-000002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OSA, UKB, BUS will be transitted via SHA</t>
        </r>
      </text>
    </comment>
    <comment ref="L75" authorId="0" shapeId="0" xr:uid="{00000000-0006-0000-1C00-000003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>BUS will be transitted via SHA</t>
        </r>
      </text>
    </comment>
    <comment ref="L76" authorId="0" shapeId="0" xr:uid="{00000000-0006-0000-1C00-000004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BUS will be transitted via SHA</t>
        </r>
      </text>
    </comment>
    <comment ref="A81" authorId="1" shapeId="0" xr:uid="{00000000-0006-0000-1C00-000005000000}">
      <text>
        <r>
          <rPr>
            <b/>
            <sz val="8"/>
            <color indexed="81"/>
            <rFont val="Tahoma"/>
            <family val="2"/>
          </rPr>
          <t>ANDY: HCM export service on 6th &amp; 13th/Nov will be merge.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84" authorId="1" shapeId="0" xr:uid="{00000000-0006-0000-1C00-000006000000}">
      <text>
        <r>
          <rPr>
            <b/>
            <sz val="8"/>
            <color indexed="81"/>
            <rFont val="Tahoma"/>
            <family val="2"/>
          </rPr>
          <t>ANDY: Anchor at HCM until 2nd/Dec.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55" authorId="0" shapeId="0" xr:uid="{00000000-0006-0000-1C00-000007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SITC YOKOHAMA I/O SITC KOBE</t>
        </r>
      </text>
    </comment>
    <comment ref="L175" authorId="0" shapeId="0" xr:uid="{00000000-0006-0000-1C00-000008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OSA, UKB, BUS will be transitted via SHA</t>
        </r>
      </text>
    </comment>
    <comment ref="L176" authorId="0" shapeId="0" xr:uid="{00000000-0006-0000-1C00-000009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>BUS will be transitted via SHA</t>
        </r>
      </text>
    </comment>
    <comment ref="L177" authorId="0" shapeId="0" xr:uid="{00000000-0006-0000-1C00-00000A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BUS will be transitted via SHA</t>
        </r>
      </text>
    </comment>
    <comment ref="A182" authorId="1" shapeId="0" xr:uid="{00000000-0006-0000-1C00-00000B000000}">
      <text>
        <r>
          <rPr>
            <b/>
            <sz val="8"/>
            <color indexed="81"/>
            <rFont val="Tahoma"/>
            <family val="2"/>
          </rPr>
          <t>ANDY: HCM export service on 6th &amp; 13th/Nov will be merge.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85" authorId="1" shapeId="0" xr:uid="{00000000-0006-0000-1C00-00000C000000}">
      <text>
        <r>
          <rPr>
            <b/>
            <sz val="8"/>
            <color indexed="81"/>
            <rFont val="Tahoma"/>
            <family val="2"/>
          </rPr>
          <t>ANDY: Anchor at HCM until 2nd/Dec.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<sst xmlns="http://schemas.openxmlformats.org/spreadsheetml/2006/main" count="3882" uniqueCount="1245">
  <si>
    <t>New SITC Container Lines Vietnam Co. Ltd</t>
  </si>
  <si>
    <t>The METT Building - Floor 16 - 15 Tran Bach Dang Street, Quarter 3, An Khanh Ward, Ho Chi Minh City</t>
  </si>
  <si>
    <t>Tel: +84-28-54047415       Fax: +84-28-54047420      Website: www.sitc.com</t>
  </si>
  <si>
    <t>SCHEDULE SUMMARY</t>
  </si>
  <si>
    <t>Lane</t>
  </si>
  <si>
    <t>MON</t>
  </si>
  <si>
    <t>TUE</t>
  </si>
  <si>
    <t>WED</t>
  </si>
  <si>
    <t>THU</t>
  </si>
  <si>
    <t>FRI</t>
  </si>
  <si>
    <t>SAT</t>
  </si>
  <si>
    <t>SUN</t>
  </si>
  <si>
    <t>Color</t>
  </si>
  <si>
    <t>Country</t>
  </si>
  <si>
    <t>VTX8</t>
  </si>
  <si>
    <t>HCM</t>
  </si>
  <si>
    <t>CNXMN</t>
  </si>
  <si>
    <t>JPSMZ</t>
  </si>
  <si>
    <t>JPOSA</t>
  </si>
  <si>
    <t>JPUKB</t>
  </si>
  <si>
    <t>HOCHIMINH</t>
  </si>
  <si>
    <t>VTX6</t>
  </si>
  <si>
    <t>CNSHK</t>
  </si>
  <si>
    <t>JPTYO</t>
  </si>
  <si>
    <t>JPYOK</t>
  </si>
  <si>
    <t>JPKWS</t>
  </si>
  <si>
    <t>JPNGO</t>
  </si>
  <si>
    <t>JAPAN</t>
  </si>
  <si>
    <t>VTX5-N</t>
  </si>
  <si>
    <t xml:space="preserve"> </t>
  </si>
  <si>
    <t>CNNSA</t>
  </si>
  <si>
    <t>JPHKT</t>
  </si>
  <si>
    <t>CNLYG</t>
  </si>
  <si>
    <t>CNTAO</t>
  </si>
  <si>
    <t>CHINA</t>
  </si>
  <si>
    <t>KOREA</t>
  </si>
  <si>
    <t>IDJKT</t>
  </si>
  <si>
    <t>THAILAND</t>
  </si>
  <si>
    <t>CBX2-S</t>
  </si>
  <si>
    <t>PAP</t>
  </si>
  <si>
    <t>MYPKG</t>
  </si>
  <si>
    <t>BDCGP</t>
  </si>
  <si>
    <t>CAMBODIA</t>
  </si>
  <si>
    <t>CBX2-N</t>
  </si>
  <si>
    <t>KRINC</t>
  </si>
  <si>
    <t>CNTXG</t>
  </si>
  <si>
    <t>PHILIPPINE</t>
  </si>
  <si>
    <t>MALAYSIA</t>
  </si>
  <si>
    <t>VTX2-N</t>
  </si>
  <si>
    <t>CNNGB</t>
  </si>
  <si>
    <t>CNSHA</t>
  </si>
  <si>
    <t>INDONESIA</t>
  </si>
  <si>
    <t>VTX1-S</t>
  </si>
  <si>
    <t>KHSHV</t>
  </si>
  <si>
    <t>THLCH</t>
  </si>
  <si>
    <t>MYANMAR</t>
  </si>
  <si>
    <t>TCHP</t>
  </si>
  <si>
    <t>CNQZH</t>
  </si>
  <si>
    <t>BANGLADESH</t>
  </si>
  <si>
    <t>CVS2</t>
  </si>
  <si>
    <t>CNTAG</t>
  </si>
  <si>
    <t>VTX3-N</t>
  </si>
  <si>
    <t>CKV2</t>
  </si>
  <si>
    <t>CVM-S</t>
  </si>
  <si>
    <t>IDBAT</t>
  </si>
  <si>
    <t>MYKCH</t>
  </si>
  <si>
    <t>VTX4</t>
  </si>
  <si>
    <t>PHBTG</t>
  </si>
  <si>
    <t>PHMNN</t>
  </si>
  <si>
    <t>ALL SERVICE OF SITC CONTAINER LINES HOCHIMINH</t>
  </si>
  <si>
    <t>STT</t>
  </si>
  <si>
    <t>Service</t>
  </si>
  <si>
    <t>SOUTH/NORTH</t>
  </si>
  <si>
    <t>ETD</t>
  </si>
  <si>
    <t>Rotation  (please click on below link for quick navigation to each service's schedule)</t>
  </si>
  <si>
    <t>North Bound</t>
  </si>
  <si>
    <t>TUESDAY</t>
  </si>
  <si>
    <t>WEDNESDAY</t>
  </si>
  <si>
    <t>VTX5</t>
  </si>
  <si>
    <t>South Bound</t>
  </si>
  <si>
    <t>THURSDAY</t>
  </si>
  <si>
    <t>CBX2.S</t>
  </si>
  <si>
    <t>CBX2.N</t>
  </si>
  <si>
    <t>VTX1S</t>
  </si>
  <si>
    <t>FRIDAY</t>
  </si>
  <si>
    <t>VTX2N</t>
  </si>
  <si>
    <t>SATURDAY</t>
  </si>
  <si>
    <t>SUNDAY</t>
  </si>
  <si>
    <t>VTX3</t>
  </si>
  <si>
    <t>CVM.S</t>
  </si>
  <si>
    <t>NANJING, NANTONG, CHANGZHOU,ZHANGJIAGANG, TAICANG, MA'ANSHAN, TAIZHOU,ZHENJIANG, YANGZHOU, CHANGSHU, ANQING, TONGLING, CHIZHOU, HEFEL, ANJI, JIAXING, WUHU, JIANGYIN, KUNSHAN, SUZHOU, WUJIANG, WUXI, HANGZHOU, WUHAN, CHONGQING, CHENDU…</t>
  </si>
  <si>
    <t>Tokyo; Yokkohama, Hakata, Moji, Shimizu, Chiba</t>
  </si>
  <si>
    <t>HAKATA, MOJI, YOKKAICHI, SHIMIZU, MATSUYAMA, YOKOHAMA, NAGOYA, TOKYO</t>
  </si>
  <si>
    <t xml:space="preserve">OUTBOUND LOCAL CHARGE </t>
  </si>
  <si>
    <r>
      <rPr>
        <b/>
        <sz val="12"/>
        <rFont val="Times New Roman"/>
        <family val="1"/>
      </rPr>
      <t>ITEM</t>
    </r>
  </si>
  <si>
    <r>
      <rPr>
        <b/>
        <sz val="12"/>
        <rFont val="Times New Roman"/>
        <family val="1"/>
      </rPr>
      <t>New Quantum (VND) (SITC)</t>
    </r>
  </si>
  <si>
    <r>
      <rPr>
        <b/>
        <sz val="12"/>
        <rFont val="Times New Roman"/>
        <family val="1"/>
      </rPr>
      <t>THC</t>
    </r>
  </si>
  <si>
    <r>
      <rPr>
        <sz val="12"/>
        <rFont val="Times New Roman"/>
        <family val="1"/>
      </rPr>
      <t>20GP/ 20HC</t>
    </r>
  </si>
  <si>
    <r>
      <rPr>
        <sz val="12"/>
        <rFont val="Times New Roman"/>
        <family val="1"/>
      </rPr>
      <t>40GP/ 40HC</t>
    </r>
  </si>
  <si>
    <r>
      <rPr>
        <sz val="12"/>
        <rFont val="Times New Roman"/>
        <family val="1"/>
      </rPr>
      <t>20RF/ 20TK</t>
    </r>
  </si>
  <si>
    <r>
      <rPr>
        <sz val="12"/>
        <rFont val="Times New Roman"/>
        <family val="1"/>
      </rPr>
      <t>40HR/ 40TK</t>
    </r>
  </si>
  <si>
    <r>
      <rPr>
        <sz val="12"/>
        <rFont val="Times New Roman"/>
        <family val="1"/>
      </rPr>
      <t>20FR/ 20OT</t>
    </r>
  </si>
  <si>
    <r>
      <rPr>
        <sz val="12"/>
        <rFont val="Times New Roman"/>
        <family val="1"/>
      </rPr>
      <t>40FR/ 40OT</t>
    </r>
  </si>
  <si>
    <r>
      <rPr>
        <sz val="12"/>
        <rFont val="Times New Roman"/>
        <family val="1"/>
      </rPr>
      <t>45'HC</t>
    </r>
  </si>
  <si>
    <r>
      <rPr>
        <b/>
        <sz val="12"/>
        <rFont val="Times New Roman"/>
        <family val="1"/>
      </rPr>
      <t>SEAL</t>
    </r>
  </si>
  <si>
    <r>
      <rPr>
        <b/>
        <sz val="12"/>
        <rFont val="Times New Roman"/>
        <family val="1"/>
      </rPr>
      <t>DOC</t>
    </r>
  </si>
  <si>
    <t>1,150,000/SET</t>
  </si>
  <si>
    <t>TLX/SWB</t>
  </si>
  <si>
    <t>790,000/SET</t>
  </si>
  <si>
    <r>
      <rPr>
        <b/>
        <sz val="12"/>
        <rFont val="Times New Roman"/>
        <family val="1"/>
      </rPr>
      <t>AFS</t>
    </r>
  </si>
  <si>
    <t>700000/SET</t>
  </si>
  <si>
    <r>
      <rPr>
        <b/>
        <sz val="12"/>
        <rFont val="Times New Roman"/>
        <family val="1"/>
      </rPr>
      <t>AFA</t>
    </r>
  </si>
  <si>
    <t>1050000/time</t>
  </si>
  <si>
    <t>ABOVE TARIFF INCLUED TO VAT</t>
  </si>
  <si>
    <t>Effective date: Effective date: From April 06th, 2026 (Based on POL ETD)</t>
  </si>
  <si>
    <t>SITC Vietnam Co., Ltd. HCM Branch</t>
  </si>
  <si>
    <t>193 Dinh Tien Hoang, District 1, Hochiminh City, Vietnam</t>
  </si>
  <si>
    <t>Tel: 84-8-54047415       Fax: 84-8-54047420        Website: www.sitc.com</t>
  </si>
  <si>
    <t>TERMINAL:</t>
  </si>
  <si>
    <t>Laem Chabang: C3 or B5 (depend on occupancy)--LHIT: Laem Chabang International Terminal</t>
  </si>
  <si>
    <t>Lat Krabang and BMTP via Laem Chabang: transit by barge</t>
  </si>
  <si>
    <t>Manila North: MNT terminal / MANILA INT'L CONTAINER TERMINALS, INC.</t>
  </si>
  <si>
    <t>Qingdao: Qingdao Qiangwan Container Terminal</t>
  </si>
  <si>
    <t>Busan: Hutchison Busan CNTR Terminal</t>
  </si>
  <si>
    <t>Shanghai: WAIGAO QIAO phase number 1.</t>
  </si>
  <si>
    <r>
      <t>FTS DIRECT SERVICE</t>
    </r>
    <r>
      <rPr>
        <b/>
        <sz val="12"/>
        <color indexed="12"/>
        <rFont val="Verdana"/>
        <family val="2"/>
      </rPr>
      <t xml:space="preserve"> :</t>
    </r>
  </si>
  <si>
    <t>Ho Chi Minh-Laem Chabang (3)-Manila North(9)-Qingdao(15)-Busan(17)- Shanghai (19)</t>
  </si>
  <si>
    <t>VESSEL</t>
  </si>
  <si>
    <t>VOY</t>
  </si>
  <si>
    <t>HKG</t>
  </si>
  <si>
    <t>SHE</t>
  </si>
  <si>
    <t>NBO</t>
  </si>
  <si>
    <t>2 days</t>
  </si>
  <si>
    <t>3 days</t>
  </si>
  <si>
    <t>5 days</t>
  </si>
  <si>
    <t>SITC DALIAN</t>
  </si>
  <si>
    <t>911N</t>
  </si>
  <si>
    <t>SITC KOBE</t>
  </si>
  <si>
    <t>479N</t>
  </si>
  <si>
    <t>SITC QINGDAO</t>
  </si>
  <si>
    <t>799N</t>
  </si>
  <si>
    <t>913N</t>
  </si>
  <si>
    <t>481N</t>
  </si>
  <si>
    <t>-</t>
  </si>
  <si>
    <t>801N</t>
  </si>
  <si>
    <t>SKIP</t>
  </si>
  <si>
    <t>483N</t>
  </si>
  <si>
    <t>917N</t>
  </si>
  <si>
    <t>803N</t>
  </si>
  <si>
    <t>485N</t>
  </si>
  <si>
    <t>919N</t>
  </si>
  <si>
    <t>805N</t>
  </si>
  <si>
    <t>487N</t>
  </si>
  <si>
    <t>921N</t>
  </si>
  <si>
    <t>807N</t>
  </si>
  <si>
    <t>489N</t>
  </si>
  <si>
    <t>923N</t>
  </si>
  <si>
    <t>809N</t>
  </si>
  <si>
    <t>491N</t>
  </si>
  <si>
    <t>925N</t>
  </si>
  <si>
    <t>811N</t>
  </si>
  <si>
    <t>493N</t>
  </si>
  <si>
    <t>927N</t>
  </si>
  <si>
    <t>813N</t>
  </si>
  <si>
    <t>495N</t>
  </si>
  <si>
    <t>929N</t>
  </si>
  <si>
    <t>815N</t>
  </si>
  <si>
    <t>497N</t>
  </si>
  <si>
    <t>931N</t>
  </si>
  <si>
    <t>817N</t>
  </si>
  <si>
    <t>499N</t>
  </si>
  <si>
    <t>933N</t>
  </si>
  <si>
    <t>819N</t>
  </si>
  <si>
    <t>501N</t>
  </si>
  <si>
    <t>935N</t>
  </si>
  <si>
    <t>821N</t>
  </si>
  <si>
    <t>503N</t>
  </si>
  <si>
    <t>937N</t>
  </si>
  <si>
    <t>823N</t>
  </si>
  <si>
    <t>505N</t>
  </si>
  <si>
    <t>939N</t>
  </si>
  <si>
    <t>825N</t>
  </si>
  <si>
    <t>SITC YOKOHAMA</t>
  </si>
  <si>
    <t>345N</t>
  </si>
  <si>
    <t>941N</t>
  </si>
  <si>
    <t>827N</t>
  </si>
  <si>
    <t>347N</t>
  </si>
  <si>
    <t>943N</t>
  </si>
  <si>
    <t>829N</t>
  </si>
  <si>
    <t>349N</t>
  </si>
  <si>
    <t>PERTH BRIDGE</t>
  </si>
  <si>
    <t>1101N</t>
  </si>
  <si>
    <t>CAPE FRANKLIN</t>
  </si>
  <si>
    <t>SINGAPORE BRIDGE</t>
  </si>
  <si>
    <t>1103N</t>
  </si>
  <si>
    <t>1105N</t>
  </si>
  <si>
    <t>THERAPS</t>
  </si>
  <si>
    <t>1107N</t>
  </si>
  <si>
    <t>1109N</t>
  </si>
  <si>
    <t>1111N</t>
  </si>
  <si>
    <t>ETD HCM
Wednesday</t>
  </si>
  <si>
    <t>LAEM CHABANG</t>
  </si>
  <si>
    <t>MANILA (N)</t>
  </si>
  <si>
    <t>QINGDAO</t>
  </si>
  <si>
    <t>BUSAN</t>
  </si>
  <si>
    <t>SHANGHAI</t>
  </si>
  <si>
    <t>9 days</t>
  </si>
  <si>
    <t>15 days</t>
  </si>
  <si>
    <t>17 days</t>
  </si>
  <si>
    <t>19 days</t>
  </si>
  <si>
    <t>MERATUS JAYAPURA</t>
  </si>
  <si>
    <t>HYUNDAI SPRINTER</t>
  </si>
  <si>
    <t>HYUNDAI STRIDE</t>
  </si>
  <si>
    <t>LOS ANDES BRIDGE</t>
  </si>
  <si>
    <t>SKIP HCM</t>
  </si>
  <si>
    <t>Hong Kong:</t>
  </si>
  <si>
    <t>HongKong International Terminal - HIT</t>
  </si>
  <si>
    <t>Shekou:</t>
  </si>
  <si>
    <t>Shekou Container Terminal - SCT</t>
  </si>
  <si>
    <t>Inchon:</t>
  </si>
  <si>
    <t>SUN KWANG INCHEON CONTAINER TERMINAL - SKT</t>
  </si>
  <si>
    <r>
      <t>NSE DIRECT SERVICE</t>
    </r>
    <r>
      <rPr>
        <b/>
        <sz val="12"/>
        <color indexed="12"/>
        <rFont val="Verdana"/>
        <family val="2"/>
      </rPr>
      <t xml:space="preserve"> :</t>
    </r>
  </si>
  <si>
    <t>Ho Chi Minh-Laem Chabang (2) -Hong Kong (8) -Shekou (9) -Inchon (16)</t>
  </si>
  <si>
    <t>HONG KONG</t>
  </si>
  <si>
    <t>SHEKOU</t>
  </si>
  <si>
    <t>INCHON</t>
  </si>
  <si>
    <t>8 days</t>
  </si>
  <si>
    <t>16 days</t>
  </si>
  <si>
    <t>SPIRIT OF MANILA</t>
  </si>
  <si>
    <t>Westerburg</t>
  </si>
  <si>
    <t>MERATUS JAVA</t>
  </si>
  <si>
    <t>WESTERBURG</t>
  </si>
  <si>
    <t>1421N</t>
  </si>
  <si>
    <t>333N</t>
  </si>
  <si>
    <t xml:space="preserve">MERATUS JAYAPURA </t>
  </si>
  <si>
    <t>1422N</t>
  </si>
  <si>
    <t>334N</t>
  </si>
  <si>
    <t>1423N</t>
  </si>
  <si>
    <t>* The schedule is subject to change with or without prior notice.</t>
  </si>
  <si>
    <t>The closing time of FTS - NSE: (Wednesday)</t>
  </si>
  <si>
    <r>
      <t>At New Port, ICD Tanamexco, ICD Transimex: 17</t>
    </r>
    <r>
      <rPr>
        <b/>
        <i/>
        <sz val="14"/>
        <color indexed="28"/>
        <rFont val="Garamond"/>
        <family val="1"/>
      </rPr>
      <t>h00 (P.M) on Monday.</t>
    </r>
  </si>
  <si>
    <r>
      <t>At Cat Lai: 13</t>
    </r>
    <r>
      <rPr>
        <b/>
        <i/>
        <sz val="14"/>
        <color indexed="28"/>
        <rFont val="Garamond"/>
        <family val="1"/>
      </rPr>
      <t>h00 (P.M) on Tuesday.</t>
    </r>
  </si>
  <si>
    <t>*Mr Quoc Binh (ext 108) 0903.824.676</t>
  </si>
  <si>
    <t>Customer Service: Ms Thuy Kieu-Lyna (112) 0974272499, Ms Que Mi-Rucy (147) 01696814503</t>
  </si>
  <si>
    <t xml:space="preserve">            Ms Thuc Ha-MiA (142) 01284300377, Ms Kim Xuyen-Emerald (148) 0907522272</t>
  </si>
  <si>
    <t>*Mr Anh Khoa (ext 109) 0906.434.738</t>
  </si>
  <si>
    <t>Customer Service: Ms La Mai-Maria (111) 0904712145, Ms Bich Tram-Lolita (149) 0935807174</t>
  </si>
  <si>
    <t>*Ms Quynh Trang (ext 110) 0902.451.889</t>
  </si>
  <si>
    <t>Customer Service: Ms Thi Ha-Carlena (148) 0972237920, Ms Thi Trieu-Sarah (114) 01695198251</t>
  </si>
  <si>
    <t>Freetime: Ms Thuc Ha-MiA (142) 01284300377</t>
  </si>
  <si>
    <t>Customer Service's Leader: Ms Thanh Truc - Panda (146) 0906 993 467</t>
  </si>
  <si>
    <t>Terminal office: Mr Thomas - 0918.567 489 / Mr Thuan - 0908 150 015 / Mr Henry - 0909 435 151</t>
  </si>
  <si>
    <t>For further information &amp; booking inquiries, please contact :</t>
  </si>
  <si>
    <t>Name</t>
  </si>
  <si>
    <t>EXT</t>
  </si>
  <si>
    <t>Phone</t>
  </si>
  <si>
    <t>Email</t>
  </si>
  <si>
    <t>SALES AND MARKETING TEAM</t>
  </si>
  <si>
    <t>Mr. Quốc Bình</t>
  </si>
  <si>
    <t>0903.824.676</t>
  </si>
  <si>
    <t>binh@sitc.vn</t>
  </si>
  <si>
    <t>Ms. Thuy Kieu - Lyna</t>
  </si>
  <si>
    <t>0974.272.499</t>
  </si>
  <si>
    <t>lyna@sitc.vn</t>
  </si>
  <si>
    <t>Mr. Anh Khoa</t>
  </si>
  <si>
    <t>0906.434.738</t>
  </si>
  <si>
    <t>sales.hcm@sitc.vn</t>
  </si>
  <si>
    <t>Mr. Đức Vinh</t>
  </si>
  <si>
    <t>0938.529.748</t>
  </si>
  <si>
    <t>Ms. Thanh Tiền - Dolly</t>
  </si>
  <si>
    <t>0984.546.268</t>
  </si>
  <si>
    <t>mkt.hcm@sitc.vn</t>
  </si>
  <si>
    <t>Import sales</t>
  </si>
  <si>
    <t>BOOKING TEAM</t>
  </si>
  <si>
    <t>Ms. Tuyet - Suri</t>
  </si>
  <si>
    <t xml:space="preserve">0932.592.562 </t>
  </si>
  <si>
    <t>export2.hcm@sitc.vn</t>
  </si>
  <si>
    <t>Mr. Hoàng - Leo</t>
  </si>
  <si>
    <t>0868859316</t>
  </si>
  <si>
    <t>export1.hcm@sitc.vn</t>
  </si>
  <si>
    <t>Ms. Quế Anh</t>
  </si>
  <si>
    <t>0765633378</t>
  </si>
  <si>
    <t>Ms. Tuyển - Tina</t>
  </si>
  <si>
    <t>0935.859.408</t>
  </si>
  <si>
    <t>Ms. Hiên - Sunmy</t>
  </si>
  <si>
    <t>0934.279.527</t>
  </si>
  <si>
    <t>DOCUMENT TEAM</t>
  </si>
  <si>
    <t>Ms. Thảo - Amber</t>
  </si>
  <si>
    <t>0934.363.382</t>
  </si>
  <si>
    <t>Phạm Tuyển – Ms. Tina</t>
  </si>
  <si>
    <t>0935859408</t>
  </si>
  <si>
    <t>Ms. Huyền - Iris</t>
  </si>
  <si>
    <t>0932.046.594</t>
  </si>
  <si>
    <t>Le Nhat Linh – Ms. Kylie</t>
  </si>
  <si>
    <t>0916.661.765</t>
  </si>
  <si>
    <t>Mr Thăng - Win</t>
  </si>
  <si>
    <t>0909.01.3900</t>
  </si>
  <si>
    <t>Mr Minh - STEVE</t>
  </si>
  <si>
    <t>0981698045</t>
  </si>
  <si>
    <t>Urgent case of Booking &amp; Document</t>
  </si>
  <si>
    <t>Ms Xuyến - Emerald</t>
  </si>
  <si>
    <t>0907.522.272</t>
  </si>
  <si>
    <t>xuyenvk@sitc.vn</t>
  </si>
  <si>
    <t>Ms Phương - Kate</t>
  </si>
  <si>
    <t>0978.168.828</t>
  </si>
  <si>
    <t>phuongdtd@sitc.vn</t>
  </si>
  <si>
    <t>20 FLOOR-Lim Tower 3- 29A Nguyen Dinh Chieu  street, Dist. 1, Hochiminh City, Vietnam</t>
  </si>
  <si>
    <t>1. JTV1 DIRECT SERVICE:  HO CHI MINH(TCTT (VNCMP) - Tokyo-Shimizu- Yokohama- Tokyo- Pusan</t>
  </si>
  <si>
    <t>PORT</t>
  </si>
  <si>
    <t>TERMINAL</t>
  </si>
  <si>
    <t>VUNGTAU</t>
  </si>
  <si>
    <t>VUNG TAU/TCTT (VNCMP)</t>
  </si>
  <si>
    <t>TOKYO</t>
  </si>
  <si>
    <t>OHI NO.3-4 TERMINAL (TICT MOL)</t>
  </si>
  <si>
    <t>SHIMIZU</t>
  </si>
  <si>
    <t>Shimizu terminal</t>
  </si>
  <si>
    <t>YOKOHAMA</t>
  </si>
  <si>
    <t>MINAMI HONMOKU MC-1 2 3</t>
  </si>
  <si>
    <t>2. JTV2 DIRECT SERVICE:  HO CHI MINH(CATLAI) - Osaka-Kobe- Yokkaichi- Nagoya</t>
  </si>
  <si>
    <t xml:space="preserve">CATLAI PORT </t>
  </si>
  <si>
    <t>OSAKA</t>
  </si>
  <si>
    <t>NANKO No.8 C-8</t>
  </si>
  <si>
    <t>KOBE</t>
  </si>
  <si>
    <t>KICT PORT ISLAND (C-15 16 17)</t>
  </si>
  <si>
    <t>YOKKAICHI</t>
  </si>
  <si>
    <t>Yokkaichi terminal</t>
  </si>
  <si>
    <t>NAGOYA</t>
  </si>
  <si>
    <t>NAGOYA CONTAINER BERTH</t>
  </si>
  <si>
    <r>
      <t xml:space="preserve">3. VTX1N DIRECT SERVICE: </t>
    </r>
    <r>
      <rPr>
        <i/>
        <sz val="9"/>
        <color indexed="12"/>
        <rFont val="Arial"/>
        <family val="2"/>
      </rPr>
      <t>HOCHIMINH- NINGBO -SHANGHAI- SAKAISENBOKU -OSAKA-KOBE-PUSAN</t>
    </r>
  </si>
  <si>
    <t>NINGBO</t>
  </si>
  <si>
    <t>NCM</t>
  </si>
  <si>
    <t>NCM (daxie terminal)</t>
  </si>
  <si>
    <t>WGQ # 1</t>
  </si>
  <si>
    <t>WAIGAO QIAO 1</t>
  </si>
  <si>
    <t>SAKAISENBOKU</t>
  </si>
  <si>
    <t>SUKEMATSU NO.8</t>
  </si>
  <si>
    <t>YUMESHIMA C 10-12</t>
  </si>
  <si>
    <t>PC 14 TERMINAL</t>
  </si>
  <si>
    <t>PUSAN</t>
  </si>
  <si>
    <t>DONGPU CONTAINER TERMINAL</t>
  </si>
  <si>
    <r>
      <t xml:space="preserve">4. VTX2N DIRECT SERVICE:  </t>
    </r>
    <r>
      <rPr>
        <i/>
        <sz val="9"/>
        <color indexed="12"/>
        <rFont val="Arial"/>
        <family val="2"/>
      </rPr>
      <t>HOCHIMINH-NINGBO-SHANGHAI-NAGOYA-TOKYO-YOKOHAMA</t>
    </r>
  </si>
  <si>
    <t>NB3</t>
  </si>
  <si>
    <t>NB3(NINGBO BEILUN INTERNATIONAL CONTAINER TERMINAL PH3)</t>
  </si>
  <si>
    <t>WGQ # 4</t>
  </si>
  <si>
    <t>SHANGHAI WAIGAO QIAO #4 (SHANGHAI EAST CONTAINER TERMINAL)</t>
  </si>
  <si>
    <t>TOBISHIMA FUTO KITA CONTAINER TERMINAL</t>
  </si>
  <si>
    <t>AOMI A-3 TERMINAL</t>
  </si>
  <si>
    <t>HOMOKU A-5</t>
  </si>
  <si>
    <r>
      <t xml:space="preserve">5. VTX3N DIRECT SERVICE:  </t>
    </r>
    <r>
      <rPr>
        <i/>
        <sz val="9"/>
        <color indexed="12"/>
        <rFont val="Arial"/>
        <family val="2"/>
      </rPr>
      <t>HOCHIMINH- XIAMEN - NAGOYA -TOKYO- KAWASAKI -YOKOHAMA</t>
    </r>
  </si>
  <si>
    <t>XIAMEN</t>
  </si>
  <si>
    <t>HCT - HAITIAN TERMINAL</t>
  </si>
  <si>
    <t>Nabeta Container terminal</t>
  </si>
  <si>
    <t>Aomi A-3</t>
  </si>
  <si>
    <t>KAWASAKI</t>
  </si>
  <si>
    <t>Kawasaki Port Container Terminal</t>
  </si>
  <si>
    <t>Minami Honomoku Terminal MC 1/2</t>
  </si>
  <si>
    <r>
      <t xml:space="preserve">7. CKI DIRECT SERVICE: </t>
    </r>
    <r>
      <rPr>
        <i/>
        <sz val="9"/>
        <color indexed="12"/>
        <rFont val="Arial"/>
        <family val="2"/>
      </rPr>
      <t>HO CHI MINH - SHANGHAI - PUSAN - KWANGYANG</t>
    </r>
  </si>
  <si>
    <t>WGQ # 5</t>
  </si>
  <si>
    <t>Wai Gao Qiao phase 5</t>
  </si>
  <si>
    <t>HBT</t>
  </si>
  <si>
    <t>HUTCHISON BUSAN CONTAINER TERMINAL</t>
  </si>
  <si>
    <t>KWANGYANG</t>
  </si>
  <si>
    <t>SMGT(SM line terminal)</t>
  </si>
  <si>
    <r>
      <t xml:space="preserve">9. CMI DIRECT SERVICE: </t>
    </r>
    <r>
      <rPr>
        <i/>
        <sz val="9"/>
        <color indexed="12"/>
        <rFont val="Arial"/>
        <family val="2"/>
      </rPr>
      <t>HOCHIMINH- JAKARTA - SEMARANG- MAKASSAR - BATANGAS</t>
    </r>
  </si>
  <si>
    <t>JAKARTA</t>
  </si>
  <si>
    <t>JICT</t>
  </si>
  <si>
    <t>JIC Terminal</t>
  </si>
  <si>
    <t>SEMARANG</t>
  </si>
  <si>
    <t>TPKS</t>
  </si>
  <si>
    <t>Terminal Petikemas Semarang</t>
  </si>
  <si>
    <t>MAKASSAR</t>
  </si>
  <si>
    <t>TPM</t>
  </si>
  <si>
    <t>Terminal Petikemas Makassar</t>
  </si>
  <si>
    <t>BATANGAS</t>
  </si>
  <si>
    <t>BATANGAS CONTAINER TERMINAL</t>
  </si>
  <si>
    <r>
      <t xml:space="preserve">10. VTX1S/VTX2S/CKV2 DIRECT SERVICE: </t>
    </r>
    <r>
      <rPr>
        <i/>
        <sz val="9"/>
        <color indexed="12"/>
        <rFont val="Arial"/>
        <family val="2"/>
      </rPr>
      <t>HOCHIMINH-SIHANOUKVILLE-BANGKOK-LAEM CHABANG</t>
    </r>
  </si>
  <si>
    <t>SIHANOUKVILLE</t>
  </si>
  <si>
    <t>SIHANOUKVILLE TERNINAL</t>
  </si>
  <si>
    <t>BANGKOK</t>
  </si>
  <si>
    <t>PAT</t>
  </si>
  <si>
    <t>LCIT</t>
  </si>
  <si>
    <t>Laem Chabang International Terminal (C3 or C5 occupancy)</t>
  </si>
  <si>
    <t>Kerry (CKV2 only)</t>
  </si>
  <si>
    <r>
      <t xml:space="preserve">11. VTX3S DIRECT SERVICE: </t>
    </r>
    <r>
      <rPr>
        <i/>
        <sz val="9"/>
        <color indexed="12"/>
        <rFont val="Arial"/>
        <family val="2"/>
      </rPr>
      <t>HO CHI MINH - BANGKOK - LAEM CHABANG</t>
    </r>
  </si>
  <si>
    <t>SAHATHAI TERMINAL</t>
  </si>
  <si>
    <t>Laem Chabang International Terminal</t>
  </si>
  <si>
    <t>SITC Conatiner Lines Co., Ltd Branch Tariff for CRD Import and Outport</t>
    <phoneticPr fontId="22" type="noConversion"/>
  </si>
  <si>
    <t>Latest update</t>
  </si>
  <si>
    <t>Port Name</t>
  </si>
  <si>
    <t>Terminal operator
(Company Name)</t>
  </si>
  <si>
    <t>Terminal Address</t>
  </si>
  <si>
    <t>ETD Shanghai</t>
  </si>
  <si>
    <t>Frequency
(per week)</t>
  </si>
  <si>
    <r>
      <t xml:space="preserve">Transit Time
(Day)
</t>
    </r>
    <r>
      <rPr>
        <sz val="6"/>
        <color indexed="9"/>
        <rFont val="Arial Unicode MS"/>
        <family val="2"/>
        <charset val="134"/>
      </rPr>
      <t>Subject to Custom clearance</t>
    </r>
  </si>
  <si>
    <t>Crane Capacity
(Ton)</t>
    <phoneticPr fontId="22" type="noConversion"/>
  </si>
  <si>
    <t>Mon</t>
  </si>
  <si>
    <t>Tue</t>
  </si>
  <si>
    <t>Wed</t>
  </si>
  <si>
    <t>Thu</t>
  </si>
  <si>
    <t>Fri</t>
  </si>
  <si>
    <t>Sat</t>
  </si>
  <si>
    <t>Sun</t>
  </si>
  <si>
    <t>Taicang</t>
  </si>
  <si>
    <t>太倉</t>
    <rPh sb="0" eb="1">
      <t>ふと</t>
    </rPh>
    <rPh sb="1" eb="2">
      <t>くら</t>
    </rPh>
    <phoneticPr fontId="22" type="noConversion"/>
  </si>
  <si>
    <t>Suzhou Modern Terminals Co.Ltd
苏州现代货箱码头有限公司</t>
    <phoneticPr fontId="22" type="noConversion"/>
  </si>
  <si>
    <t>No.1,  East Tonggang Road, Fuqiao Town, Taicang
太仓市浮桥镇通港东路1号</t>
    <phoneticPr fontId="22" type="noConversion"/>
  </si>
  <si>
    <t>Yes</t>
  </si>
  <si>
    <t>1~2</t>
    <phoneticPr fontId="22" type="noConversion"/>
  </si>
  <si>
    <t>40T</t>
    <phoneticPr fontId="22" type="noConversion"/>
  </si>
  <si>
    <t>Nantong</t>
  </si>
  <si>
    <t>南通</t>
  </si>
  <si>
    <t>Nantong Port Container Terminal Co.Ltd
南通集装箱码头</t>
    <phoneticPr fontId="22" type="noConversion"/>
  </si>
  <si>
    <t>No.259, Mid Yangtze River Road, Nantong
江苏省南通市长江中路259号</t>
    <phoneticPr fontId="22" type="noConversion"/>
  </si>
  <si>
    <t>2~3</t>
  </si>
  <si>
    <t>Zhangjiagang</t>
  </si>
  <si>
    <t>張家港</t>
  </si>
  <si>
    <t>Win Hanverky Container Terminal Co.Ltd
永嘉码头</t>
    <phoneticPr fontId="22" type="noConversion"/>
  </si>
  <si>
    <t>Bottom Jianghai Road, Jingang Town
金港镇江海北路底</t>
    <phoneticPr fontId="22" type="noConversion"/>
  </si>
  <si>
    <t>Changshu</t>
  </si>
  <si>
    <t>常熟</t>
  </si>
  <si>
    <t>Grand China Container Terminal Co.Ltd
新华码头</t>
    <phoneticPr fontId="22" type="noConversion"/>
  </si>
  <si>
    <t>No.1, Road No.1 of Port District, Changshu
常熟港区一路1号</t>
    <phoneticPr fontId="22" type="noConversion"/>
  </si>
  <si>
    <t>Jiangyin</t>
  </si>
  <si>
    <t>江陰</t>
  </si>
  <si>
    <t>Jiangyin Sunan Container Terminal Co.Ltd
江阴苏南国际集装箱码头</t>
  </si>
  <si>
    <t>Lingang Avenue, Lingang New City, Jiangyin
江阴临港新城新港大道</t>
    <phoneticPr fontId="22" type="noConversion"/>
  </si>
  <si>
    <t>Zhenjiang</t>
  </si>
  <si>
    <t>鎮江</t>
  </si>
  <si>
    <t>Dagang Terminal Co.Ltd
大港码头</t>
    <phoneticPr fontId="22" type="noConversion"/>
  </si>
  <si>
    <t>Dagang New District, Zhenjiang
镇江大港新区</t>
    <phoneticPr fontId="22" type="noConversion"/>
  </si>
  <si>
    <t>3~4</t>
  </si>
  <si>
    <t>Changzhou</t>
  </si>
  <si>
    <t>常州</t>
  </si>
  <si>
    <t>Changzhou Lu'anzhou Terminal Co.Ltd
常州录安州码头</t>
  </si>
  <si>
    <t>Lu'anzhou Avenue, Changzhou
常州市录安州大道</t>
    <phoneticPr fontId="22" type="noConversion"/>
  </si>
  <si>
    <t>Yangzhou</t>
  </si>
  <si>
    <t>揚州</t>
  </si>
  <si>
    <t>Yangzhou Ocean Terminal Co.Ltd
扬州远洋码头</t>
    <phoneticPr fontId="22" type="noConversion"/>
  </si>
  <si>
    <t>No.10, South Yangtze Jiang Road, Yangzhou
扬州市扬子江南路10号</t>
    <phoneticPr fontId="22" type="noConversion"/>
  </si>
  <si>
    <t>Nanjing</t>
  </si>
  <si>
    <t>南京</t>
  </si>
  <si>
    <t>Longtan Terminal Co.Ltd
龙潭码头</t>
    <phoneticPr fontId="22" type="noConversion"/>
  </si>
  <si>
    <t>No.1-2, Longtan Logistics Park, Qixia District, Nanjing
南京市栖霞区龙潭物流园区1-2号</t>
    <phoneticPr fontId="22" type="noConversion"/>
  </si>
  <si>
    <t>Hefei</t>
    <phoneticPr fontId="22" type="noConversion"/>
  </si>
  <si>
    <t>合肥</t>
    <rPh sb="0" eb="1">
      <t>あ</t>
    </rPh>
    <rPh sb="1" eb="2">
      <t>ｺｴ</t>
    </rPh>
    <phoneticPr fontId="22" type="noConversion"/>
  </si>
  <si>
    <t>Anhui Hefei International Container Terminal Co.Ltd
安徽合肥港国际集装箱码头有限公司</t>
    <phoneticPr fontId="22" type="noConversion"/>
  </si>
  <si>
    <t>No.1888, East Fanhua Avenue, Baohe Industrial Zone, Hefei
合肥市包河工业区繁华大道东段1888号</t>
    <phoneticPr fontId="22" type="noConversion"/>
  </si>
  <si>
    <t>5~6</t>
    <phoneticPr fontId="22" type="noConversion"/>
  </si>
  <si>
    <t>Maanshan</t>
  </si>
  <si>
    <t>馬鞍山</t>
  </si>
  <si>
    <t>Tianshun Terminal Co.Ltd
天顺码头</t>
    <phoneticPr fontId="22" type="noConversion"/>
  </si>
  <si>
    <t>No.1299, Middel Yanjiang Avenue, Jinjiazhuang District, Ma'anshan
马鞍山市金家庄区延江大道中段1299号</t>
    <phoneticPr fontId="22" type="noConversion"/>
  </si>
  <si>
    <t>yes</t>
    <phoneticPr fontId="22" type="noConversion"/>
  </si>
  <si>
    <t>Yes</t>
    <phoneticPr fontId="22" type="noConversion"/>
  </si>
  <si>
    <t>3~4</t>
    <phoneticPr fontId="22" type="noConversion"/>
  </si>
  <si>
    <t>30T</t>
    <phoneticPr fontId="22" type="noConversion"/>
  </si>
  <si>
    <t>Wuhu</t>
  </si>
  <si>
    <t>蕪湖</t>
  </si>
  <si>
    <t>Zhu Jia Qiao Terminal Co.Ltd
朱家桥码头</t>
    <phoneticPr fontId="22" type="noConversion"/>
  </si>
  <si>
    <t>Zhu Jia Qiao Trading Termina, Gangyi Road, Wuhu
芜湖市港一路朱家桥外贸码头</t>
    <phoneticPr fontId="22" type="noConversion"/>
  </si>
  <si>
    <t xml:space="preserve"> </t>
    <phoneticPr fontId="22" type="noConversion"/>
  </si>
  <si>
    <t>Anqing</t>
  </si>
  <si>
    <t>安慶</t>
  </si>
  <si>
    <t>Anqing Sailing Terminal Co.Ltd
安庆远航码头</t>
    <phoneticPr fontId="22" type="noConversion"/>
  </si>
  <si>
    <t>No.11, Guangjiyu Road, Anqing
安庆市广济圩路11号</t>
    <phoneticPr fontId="22" type="noConversion"/>
  </si>
  <si>
    <t>Chizhou</t>
  </si>
  <si>
    <t>池州</t>
  </si>
  <si>
    <t>Chizhou Yuanhang Terminal Co.Ltd
池州远航码头</t>
    <phoneticPr fontId="22" type="noConversion"/>
  </si>
  <si>
    <t>No.8, Yanjiang Avenue, Chizhou Economic Development Zone
池州经济开发区沿江大道8号</t>
    <phoneticPr fontId="22" type="noConversion"/>
  </si>
  <si>
    <t>40T</t>
  </si>
  <si>
    <t>Tongling</t>
  </si>
  <si>
    <t>銅陵</t>
  </si>
  <si>
    <t>Tonglin Changjiang Trading Terminal Co.Ltd
铜陵长江外贸码头</t>
    <phoneticPr fontId="22" type="noConversion"/>
  </si>
  <si>
    <t>Henggang, Tongling
铜陵市横港</t>
    <phoneticPr fontId="22" type="noConversion"/>
  </si>
  <si>
    <t>Jiujiang</t>
  </si>
  <si>
    <t>九江</t>
  </si>
  <si>
    <t>Jiujiang Terminal Co.Ltd
九江港</t>
    <phoneticPr fontId="22" type="noConversion"/>
  </si>
  <si>
    <t>No.1, Bingang Road, Gangcheng Avenue, Xigang District, Jiujiang
九江市城西港区港城大道68号滨港路1号</t>
    <phoneticPr fontId="22" type="noConversion"/>
  </si>
  <si>
    <t>1~2</t>
  </si>
  <si>
    <t>Huangshi</t>
  </si>
  <si>
    <t>黄石</t>
  </si>
  <si>
    <t>Huangshi Terminal Co.Ltd
黄石港</t>
    <phoneticPr fontId="22" type="noConversion"/>
  </si>
  <si>
    <t>No.7, Jiaotong Road, Huangshi, Hubei
湖北省黄石市交通路7号</t>
    <phoneticPr fontId="22" type="noConversion"/>
  </si>
  <si>
    <t>25T</t>
  </si>
  <si>
    <t>Nanchang</t>
  </si>
  <si>
    <t>南昌</t>
  </si>
  <si>
    <t>Nanchang Terminal Co.Ltd
南昌港</t>
    <phoneticPr fontId="22" type="noConversion"/>
  </si>
  <si>
    <t>Baishuihu Industrial Park, Nanchang Economic Development Zone
南昌市经济技术开发区白水湖工业园</t>
    <phoneticPr fontId="22" type="noConversion"/>
  </si>
  <si>
    <t xml:space="preserve">10~11 </t>
  </si>
  <si>
    <t>32T</t>
  </si>
  <si>
    <t>Wuhan</t>
  </si>
  <si>
    <t>武漢</t>
  </si>
  <si>
    <t>First/Second Phase of Yangluo Terminal Co.Ltd
阳逻港Ⅰ期/Ⅱ期</t>
    <phoneticPr fontId="22" type="noConversion"/>
  </si>
  <si>
    <t>No.8 &amp; No.9, Pingjiang Road, Yangluo Development Zone, Wuhan
武汉阳逻开发区平江路特8号/9号</t>
    <phoneticPr fontId="22" type="noConversion"/>
  </si>
  <si>
    <t>4~6</t>
  </si>
  <si>
    <t>45T</t>
  </si>
  <si>
    <t>Changsha</t>
  </si>
  <si>
    <t>長沙</t>
  </si>
  <si>
    <t>Changsha Terminal Co.Ltd
长沙港</t>
    <phoneticPr fontId="22" type="noConversion"/>
  </si>
  <si>
    <t>No.80, Xingang Road, Kaifu District, Changsha
长沙市开福区新港路80号</t>
    <phoneticPr fontId="22" type="noConversion"/>
  </si>
  <si>
    <t>6~7</t>
  </si>
  <si>
    <t>35T</t>
  </si>
  <si>
    <t>Yueyang</t>
  </si>
  <si>
    <t>岳陽</t>
  </si>
  <si>
    <t xml:space="preserve">Yueyang New Terminal Co.Ltd
岳阳新港 </t>
    <phoneticPr fontId="22" type="noConversion"/>
  </si>
  <si>
    <t>Chenglingji New Port, Yongji Township, Yunxi District, Yueyang, Hunan
湖南省岳阳市云溪区永济乡城陵矶新港</t>
    <phoneticPr fontId="22" type="noConversion"/>
  </si>
  <si>
    <t>Yichang</t>
  </si>
  <si>
    <t>宜昌</t>
  </si>
  <si>
    <t>Yichang Terminal Co.Ltd
宜昌港</t>
    <phoneticPr fontId="22" type="noConversion"/>
  </si>
  <si>
    <t>No.162, Yanjiang Avenue, Yichang
宜昌市沿江大道162号</t>
    <phoneticPr fontId="22" type="noConversion"/>
  </si>
  <si>
    <t>Jingzhou</t>
  </si>
  <si>
    <t>荆州</t>
  </si>
  <si>
    <t>Jinzhou Terminal Co.Ltd
荆州港</t>
    <phoneticPr fontId="22" type="noConversion"/>
  </si>
  <si>
    <t>No.6, Linjiang Road, Shashi District, Jinzhou
荆州市沙市区临江路6号</t>
    <phoneticPr fontId="22" type="noConversion"/>
  </si>
  <si>
    <t>7~8</t>
  </si>
  <si>
    <t>Chongqing</t>
  </si>
  <si>
    <t>重慶</t>
  </si>
  <si>
    <t>Cuntan Terminal Co.Ltd
寸滩码头</t>
    <phoneticPr fontId="25"/>
  </si>
  <si>
    <t>No.306, Haier Road, Jiangbei District, Chongqing
重庆江北区海尔路306号</t>
    <phoneticPr fontId="22" type="noConversion"/>
  </si>
  <si>
    <t>yes</t>
    <phoneticPr fontId="25"/>
  </si>
  <si>
    <t>Yes</t>
    <phoneticPr fontId="25"/>
  </si>
  <si>
    <t>10~12</t>
    <phoneticPr fontId="25"/>
  </si>
  <si>
    <t>35T</t>
    <phoneticPr fontId="25"/>
  </si>
  <si>
    <t>Luzhou</t>
  </si>
  <si>
    <t>濾州</t>
  </si>
  <si>
    <t>Luzhou Terminal Co.Ltd
泸州码头</t>
    <phoneticPr fontId="25"/>
  </si>
  <si>
    <t>Gaoba Industrial Park, Luzhou, Sichuan
四川省泸州市高坝工业园</t>
    <phoneticPr fontId="22" type="noConversion"/>
  </si>
  <si>
    <t>yse</t>
    <phoneticPr fontId="25"/>
  </si>
  <si>
    <t>11~13</t>
    <phoneticPr fontId="25"/>
  </si>
  <si>
    <t>* It is necessary about 2.5days for 
Custom clearnace in Shanghai.</t>
  </si>
  <si>
    <t>ICD Name</t>
  </si>
  <si>
    <t>ICD Operator</t>
  </si>
  <si>
    <t>ICD Address</t>
  </si>
  <si>
    <t>ETD 2nd Transship port</t>
  </si>
  <si>
    <t>Crane Capacity
(Ton)</t>
  </si>
  <si>
    <t>Chengdu
By Train via SHA</t>
  </si>
  <si>
    <t>成都</t>
    <phoneticPr fontId="22" type="noConversion"/>
  </si>
  <si>
    <t>Szechwan Decheng Logistics Yard
四川德成物流堆场</t>
    <phoneticPr fontId="22" type="noConversion"/>
  </si>
  <si>
    <t>Xiuchuan Road, Qingbaijiang Logistics Yard（inside Szechwan Logistics Yard, in front of Residences Station）
青白江物流园区绣川路（四川物流堆场内，城厢车站正对面）</t>
    <phoneticPr fontId="22" type="noConversion"/>
  </si>
  <si>
    <t>yes</t>
  </si>
  <si>
    <t>30T</t>
  </si>
  <si>
    <t>Modern Logistics Co.Ltd, of China Railway No.8 Engineering Group
成都中铁八局现代物流</t>
    <phoneticPr fontId="22" type="noConversion"/>
  </si>
  <si>
    <t>Modern Logistics Yard of China Railway No.8 Engineering Group（beside Residences Station）
中铁八局现代物流堆场（城厢车站旁）</t>
    <phoneticPr fontId="22" type="noConversion"/>
  </si>
  <si>
    <t>*The all kind of dangerous cargo are not acceptable to transport to Chengdu.</t>
    <phoneticPr fontId="22" type="noConversion"/>
  </si>
  <si>
    <t>REMARK:</t>
    <phoneticPr fontId="22" type="noConversion"/>
  </si>
  <si>
    <t>* The all dangerous cargo needs the approval of SITC Container Lines for loading it on the vessel.</t>
    <phoneticPr fontId="22" type="noConversion"/>
  </si>
  <si>
    <t>DIRECT SERVICE TO JAPAN</t>
  </si>
  <si>
    <t>7 days</t>
  </si>
  <si>
    <t>ETD HCM
Tuesday</t>
  </si>
  <si>
    <t>10 DAYS</t>
  </si>
  <si>
    <t>11 DAYS</t>
  </si>
  <si>
    <t>12 DAYS</t>
  </si>
  <si>
    <t>ETD HCM
Sunday</t>
  </si>
  <si>
    <t>HAKATA</t>
  </si>
  <si>
    <t>10 days</t>
  </si>
  <si>
    <t>DIRECT SERVICE TO CHINA</t>
  </si>
  <si>
    <t>5 DAYS</t>
  </si>
  <si>
    <t>7 DAYS</t>
  </si>
  <si>
    <t>ETD HCM
WED</t>
  </si>
  <si>
    <t>6 days</t>
  </si>
  <si>
    <t>ETD HCM
SAT</t>
  </si>
  <si>
    <t>TAICANG</t>
  </si>
  <si>
    <t>ETD HCM
Thu</t>
  </si>
  <si>
    <t>Nansha</t>
  </si>
  <si>
    <t>Xiamen</t>
  </si>
  <si>
    <t>Tianjin</t>
  </si>
  <si>
    <t>Qingdao</t>
  </si>
  <si>
    <t>3 DAYS</t>
  </si>
  <si>
    <t xml:space="preserve">ETD HCM
SUN </t>
  </si>
  <si>
    <t>Shekou</t>
  </si>
  <si>
    <t>Lianyungang</t>
  </si>
  <si>
    <t>14 DAYS</t>
  </si>
  <si>
    <t>NANSHA</t>
  </si>
  <si>
    <t>SITC KEELUNG</t>
  </si>
  <si>
    <t>2507N</t>
  </si>
  <si>
    <t>SITC JIADE</t>
  </si>
  <si>
    <t>PIYA BHUM</t>
  </si>
  <si>
    <t>047N</t>
  </si>
  <si>
    <t>2509N</t>
  </si>
  <si>
    <t>QINZHOU</t>
  </si>
  <si>
    <t>GREEN PACIFIC</t>
  </si>
  <si>
    <t>2517N</t>
  </si>
  <si>
    <t>ORIENTAL BRIGHT</t>
  </si>
  <si>
    <t>2522N</t>
  </si>
  <si>
    <t>SITC INCHON</t>
  </si>
  <si>
    <t>2516N</t>
  </si>
  <si>
    <t>2520N</t>
  </si>
  <si>
    <t>2524N</t>
  </si>
  <si>
    <t>SHV</t>
  </si>
  <si>
    <t>LCB</t>
  </si>
  <si>
    <t>BMTP VIA LAEM CHABANG</t>
  </si>
  <si>
    <t>1-2 days</t>
  </si>
  <si>
    <t>4-5 days</t>
  </si>
  <si>
    <t>5-6 days</t>
  </si>
  <si>
    <t>SITC MACAO</t>
  </si>
  <si>
    <t>SITC XIN</t>
  </si>
  <si>
    <t>SITC WENDE</t>
  </si>
  <si>
    <t>SITC SHANGHAI</t>
  </si>
  <si>
    <t>SITC MINGDE</t>
  </si>
  <si>
    <t>The closing time of VTX 1: (Sat)</t>
  </si>
  <si>
    <t>The closing time of CKV 2: (Sunday)</t>
  </si>
  <si>
    <t>Sihanouk: SIHANOUKVILLE AUTONOMOUS PORT</t>
  </si>
  <si>
    <t>Laem Chabang: C3 or B5 (depend on occupancy)--LCIT: Laem Chabang International Terminal</t>
  </si>
  <si>
    <t>Laem Chabang: LCT - Laem Chabang International Terminal</t>
  </si>
  <si>
    <t>11 days</t>
  </si>
  <si>
    <t>13 days</t>
  </si>
  <si>
    <t>14 days</t>
  </si>
  <si>
    <t>PORT KLANG(N)</t>
  </si>
  <si>
    <t>CHATTOGRAM</t>
  </si>
  <si>
    <t>YANGON</t>
  </si>
  <si>
    <t>18 days</t>
  </si>
  <si>
    <t>SITC HUIMING</t>
  </si>
  <si>
    <t>SITC CHANGMING</t>
  </si>
  <si>
    <t>SITC RUIMING</t>
  </si>
  <si>
    <t>SITC SHENGMING</t>
  </si>
  <si>
    <t>SITC QIUMING</t>
  </si>
  <si>
    <t>TERMINAL'S NAME</t>
  </si>
  <si>
    <t>PORT KLANG: KPM</t>
  </si>
  <si>
    <t>CHATTOGRAM: CHITTAGONG PORT AUTHORITY</t>
  </si>
  <si>
    <t>YANGON: MYANMAR INTERNATIONAL THILAWA TERMINAL (MITT)</t>
  </si>
  <si>
    <t>HOCHIMINH (PHUOC AN) -XIAMEN- INCHON - TIANJIN - QINGDAO</t>
  </si>
  <si>
    <t>TIANJIN</t>
  </si>
  <si>
    <t>QINDAO</t>
  </si>
  <si>
    <t>4 days</t>
  </si>
  <si>
    <t>09 days</t>
  </si>
  <si>
    <t>SITC YUANMING</t>
  </si>
  <si>
    <t>INCHON: SUNKWANG NEWPORT CONTAINER TERMINAL(SNT)</t>
  </si>
  <si>
    <t>TIANJIN: TIANJIN PORT CONTAINER TERMINAL CO., LTD (TPC)</t>
  </si>
  <si>
    <t>QINGDAO: QQCTU</t>
  </si>
  <si>
    <t>XIAMEN: HAITIAN CONTAINER TERMINAL</t>
  </si>
  <si>
    <t>VTX2 DIRECT SERVICE: HOCHIMINH-NINGBO-SHANGHAI-NAGOYA-TOKYO-YOKOHAMA</t>
  </si>
  <si>
    <t>9 DAYS</t>
  </si>
  <si>
    <t>13 DAYS</t>
  </si>
  <si>
    <t>SKIP DA NANG</t>
  </si>
  <si>
    <t>SUNRISE DRAGON</t>
  </si>
  <si>
    <t>Ningbo: NINGBO DAXIE CONTAINER TERMINAL CO., LTD.(NCM)</t>
  </si>
  <si>
    <t>Shanghai: WAIGAO QIAO 4</t>
  </si>
  <si>
    <t>Nagoya: NAGOYA UNITED CONTAINER TERMINAL</t>
  </si>
  <si>
    <t xml:space="preserve">Tokyo: Y2 CONTAINER TERMINAL </t>
  </si>
  <si>
    <t>Yokohama: MINAMI HONMOKU CONTAINER TERMINAL</t>
  </si>
  <si>
    <t>KOTA NAZAR</t>
  </si>
  <si>
    <t>HONG AN</t>
  </si>
  <si>
    <t>SITC RENDE</t>
  </si>
  <si>
    <t>SITC FUJIAN</t>
  </si>
  <si>
    <t>TERMINAL'S NAME:</t>
  </si>
  <si>
    <t>TAICANG: Taicang Port SP Zhenghe Container Terminal</t>
  </si>
  <si>
    <t>Tokyo: Y2 CONTAINER TERMINAL</t>
  </si>
  <si>
    <t>SHANGHAI: Wai Gao Qiao #1 Terminal</t>
  </si>
  <si>
    <t>Kawasaki: Kawasaki Port Container Terminal</t>
  </si>
  <si>
    <t>OSAKA: DICT (SJJ &amp; SITC vessel)/Nanco 1/2 (SNL vessel)</t>
  </si>
  <si>
    <t>Yokohama: Minami Honomoku Terminal MC 1/2</t>
  </si>
  <si>
    <t>KOBE: PC-13 (SITC vessel)/ PC-16~17 (SJJ vessel)/ PC-14(SNL vessel)</t>
  </si>
  <si>
    <t>SHEKOU: SHENZHEN MAWAN CONTAINER TERMINAL</t>
  </si>
  <si>
    <t>MOJI</t>
  </si>
  <si>
    <t>10days</t>
  </si>
  <si>
    <t>SITC JIANGSU</t>
  </si>
  <si>
    <t>SITC HOCHIMINH</t>
  </si>
  <si>
    <t>RENOWN</t>
  </si>
  <si>
    <t>RESURGENCE</t>
  </si>
  <si>
    <t>VTX5 DIRECT SERVICE :</t>
  </si>
  <si>
    <t>FEM3 DIRECT SERVICE :</t>
  </si>
  <si>
    <t>HOCHIMINH- SHEKOU -INCHON- QINGDAO</t>
  </si>
  <si>
    <t>LIANYUNGANG</t>
  </si>
  <si>
    <t>ETD HCM
SUN</t>
  </si>
  <si>
    <t>ASL TAIPEI</t>
  </si>
  <si>
    <t>SITC SHUNDE</t>
  </si>
  <si>
    <t>***Closing time of FEM3***</t>
  </si>
  <si>
    <t>At ICD Tân Cảng Nhơn Trạch (RF): 21h:00 on FRI</t>
  </si>
  <si>
    <t>SHEKOU: CHIWAN CONTAINER TERMINAL</t>
  </si>
  <si>
    <t>INCHON: HANJIN NEW CONTAINER TERMINAL</t>
  </si>
  <si>
    <t>KOTA KINABALU</t>
  </si>
  <si>
    <t>BATAM</t>
  </si>
  <si>
    <t>KUCHING</t>
  </si>
  <si>
    <t>BINTULU</t>
  </si>
  <si>
    <t>SITC HAIPHONG</t>
  </si>
  <si>
    <t>SITC HAKATA</t>
  </si>
  <si>
    <t>Bintulu: BINTULU INTERNATIONAL CONTAINER TERMINAL</t>
  </si>
  <si>
    <t>SITC ZHEJIANG</t>
  </si>
  <si>
    <t>Batangas: BATANGAS CONTAINER TERMINAL</t>
  </si>
  <si>
    <t>***HCM TO KUANTAN &amp; JAKARTA TRANSIT SERVICE VIA LAEM CHABANG***</t>
  </si>
  <si>
    <r>
      <t xml:space="preserve">ETD HCM 
Wednesday </t>
    </r>
    <r>
      <rPr>
        <b/>
        <sz val="13"/>
        <color indexed="10"/>
        <rFont val="Times New Roman"/>
        <family val="1"/>
      </rPr>
      <t>VTX2</t>
    </r>
  </si>
  <si>
    <r>
      <t xml:space="preserve">ETD HCM
Friday </t>
    </r>
    <r>
      <rPr>
        <b/>
        <sz val="13"/>
        <color indexed="10"/>
        <rFont val="Times New Roman"/>
        <family val="1"/>
      </rPr>
      <t>VTX1</t>
    </r>
  </si>
  <si>
    <t>CONNECT  VESSEL</t>
  </si>
  <si>
    <t>ETD LCH(B5)</t>
  </si>
  <si>
    <t>ETA KUANTAN</t>
  </si>
  <si>
    <t>ETA JKT(JITC = UTC1)</t>
  </si>
  <si>
    <t>TUE/WED</t>
  </si>
  <si>
    <t>2314S</t>
  </si>
  <si>
    <t>2310S</t>
  </si>
  <si>
    <t>2316S</t>
  </si>
  <si>
    <t>2312S</t>
  </si>
  <si>
    <t>***HCM TO QINZHOU***</t>
  </si>
  <si>
    <r>
      <t xml:space="preserve">ETD HCM 
Wed </t>
    </r>
    <r>
      <rPr>
        <b/>
        <sz val="13"/>
        <color indexed="10"/>
        <rFont val="Times New Roman"/>
        <family val="1"/>
      </rPr>
      <t>CMI2</t>
    </r>
  </si>
  <si>
    <r>
      <t xml:space="preserve">ETD HCM
Fri </t>
    </r>
    <r>
      <rPr>
        <b/>
        <sz val="13"/>
        <color indexed="10"/>
        <rFont val="Times New Roman"/>
        <family val="1"/>
      </rPr>
      <t>VTX1.S</t>
    </r>
  </si>
  <si>
    <t>ETA CNQZH</t>
  </si>
  <si>
    <t>via LCH</t>
  </si>
  <si>
    <t>VTX4 DIRECT SERVICE: HOCHIMINH-LAEM CHABANG- NINGBO-INCHEON -XINGANG- DALIAN - QINGDAO</t>
  </si>
  <si>
    <t>ETD HCM
Friday</t>
  </si>
  <si>
    <t>INCHEON</t>
  </si>
  <si>
    <t>XINGANG</t>
  </si>
  <si>
    <t>DALIAN</t>
  </si>
  <si>
    <t>MONDAY</t>
  </si>
  <si>
    <t xml:space="preserve">THURSDAY </t>
  </si>
  <si>
    <t xml:space="preserve">SATURDAY </t>
  </si>
  <si>
    <t xml:space="preserve">TUESDAY </t>
  </si>
  <si>
    <t>2 DAYS</t>
  </si>
  <si>
    <t>15 DAYS</t>
  </si>
  <si>
    <t>17 DAYS</t>
  </si>
  <si>
    <t>18 DAYS</t>
  </si>
  <si>
    <t>1207N</t>
  </si>
  <si>
    <t>CAPE FRASER</t>
  </si>
  <si>
    <t>1209N</t>
  </si>
  <si>
    <t>VAN HARMONY</t>
  </si>
  <si>
    <t>1211N</t>
  </si>
  <si>
    <t>CALYPSO</t>
  </si>
  <si>
    <t>1213N</t>
  </si>
  <si>
    <t>1215N</t>
  </si>
  <si>
    <t>CAPE FRIO</t>
  </si>
  <si>
    <t>ARABIAN EXPRESS</t>
  </si>
  <si>
    <t>MOL GRACE</t>
  </si>
  <si>
    <t>HYUNDAI HARMONY</t>
  </si>
  <si>
    <t>MACTAN BRIDGE</t>
  </si>
  <si>
    <t>ANITA L.</t>
  </si>
  <si>
    <t>CAPE FALCON</t>
  </si>
  <si>
    <t>1223N</t>
  </si>
  <si>
    <t>ASIAN GYRO</t>
  </si>
  <si>
    <t>1225N</t>
  </si>
  <si>
    <t>ASIAN ZEPHYR</t>
  </si>
  <si>
    <t>BRIGHT LAEM CHABANG</t>
  </si>
  <si>
    <t>off hire/ transit at Shanghai</t>
  </si>
  <si>
    <r>
      <t xml:space="preserve">CAPE FERRO/
            </t>
    </r>
    <r>
      <rPr>
        <b/>
        <sz val="12"/>
        <color indexed="10"/>
        <rFont val="Garamond"/>
        <family val="1"/>
      </rPr>
      <t>MOL GRACE</t>
    </r>
  </si>
  <si>
    <r>
      <t xml:space="preserve">1309N/
   </t>
    </r>
    <r>
      <rPr>
        <b/>
        <sz val="12"/>
        <color indexed="10"/>
        <rFont val="Garamond"/>
        <family val="1"/>
      </rPr>
      <t>1311N</t>
    </r>
  </si>
  <si>
    <t>30- Apr/
delayed 03 May</t>
  </si>
  <si>
    <t xml:space="preserve">05- May
</t>
  </si>
  <si>
    <r>
      <t xml:space="preserve">07 - May/
     </t>
    </r>
    <r>
      <rPr>
        <b/>
        <sz val="12"/>
        <color indexed="10"/>
        <rFont val="Garamond"/>
        <family val="1"/>
      </rPr>
      <t xml:space="preserve">  07 - May</t>
    </r>
  </si>
  <si>
    <r>
      <t xml:space="preserve">SKIP/
        </t>
    </r>
    <r>
      <rPr>
        <b/>
        <sz val="12"/>
        <color indexed="10"/>
        <rFont val="Garamond"/>
        <family val="1"/>
      </rPr>
      <t>10-May</t>
    </r>
  </si>
  <si>
    <r>
      <t xml:space="preserve">SKIP/
       </t>
    </r>
    <r>
      <rPr>
        <b/>
        <sz val="12"/>
        <color indexed="10"/>
        <rFont val="Garamond"/>
        <family val="1"/>
      </rPr>
      <t xml:space="preserve"> 11-May</t>
    </r>
  </si>
  <si>
    <r>
      <t xml:space="preserve">SKIP/
     </t>
    </r>
    <r>
      <rPr>
        <b/>
        <sz val="12"/>
        <color indexed="10"/>
        <rFont val="Garamond"/>
        <family val="1"/>
      </rPr>
      <t xml:space="preserve">   12-May</t>
    </r>
  </si>
  <si>
    <t>MARE FRIO</t>
  </si>
  <si>
    <t>KUO HUNG</t>
  </si>
  <si>
    <t>CAPE FAWLEY</t>
  </si>
  <si>
    <t>CAPE FERRO</t>
  </si>
  <si>
    <t>CAPE FORBY</t>
  </si>
  <si>
    <t>CAPE FELTON</t>
  </si>
  <si>
    <t>WISDOM GRACE</t>
  </si>
  <si>
    <t>MERATUS JAVA(海丰联熙)</t>
  </si>
  <si>
    <t>SITC LAEM CHABANG</t>
  </si>
  <si>
    <t>SITC JAKARTA</t>
  </si>
  <si>
    <t>1425N</t>
  </si>
  <si>
    <t>1427N</t>
  </si>
  <si>
    <t>1429N</t>
  </si>
  <si>
    <t>NORDLUCHS</t>
  </si>
  <si>
    <t>1501N</t>
  </si>
  <si>
    <t>CAPE MAGNUS</t>
  </si>
  <si>
    <t>1513N</t>
  </si>
  <si>
    <t>CLYDE</t>
  </si>
  <si>
    <t>150 3</t>
  </si>
  <si>
    <t>CAPE MORETON</t>
  </si>
  <si>
    <t>CARDONIA</t>
  </si>
  <si>
    <t>1504N</t>
  </si>
  <si>
    <t>1515N</t>
  </si>
  <si>
    <t>150 5</t>
  </si>
  <si>
    <t>1517N</t>
  </si>
  <si>
    <t>1505N</t>
  </si>
  <si>
    <t>150 7</t>
  </si>
  <si>
    <t>1519N</t>
  </si>
  <si>
    <t>1506N</t>
  </si>
  <si>
    <t>150 9</t>
  </si>
  <si>
    <t>1521N</t>
  </si>
  <si>
    <t xml:space="preserve">CLYDE </t>
  </si>
  <si>
    <t>151 1</t>
  </si>
  <si>
    <t>1523N</t>
  </si>
  <si>
    <t>151 3</t>
  </si>
  <si>
    <t>1520S</t>
  </si>
  <si>
    <t>The closing time of VTX 4: (Friday)</t>
  </si>
  <si>
    <t xml:space="preserve">At New Port, ICD Tanamexco, ICD Transimex: </t>
  </si>
  <si>
    <t xml:space="preserve">At Cat Lai: 05(AM) Thursday </t>
  </si>
  <si>
    <t xml:space="preserve">Laem chabang: Laem Chabang Port B1 </t>
  </si>
  <si>
    <t>Ningbo: Beilun</t>
  </si>
  <si>
    <t>NINGBO BEILUN INTERNATIONAL CONTAINER TERMINAL PH2</t>
  </si>
  <si>
    <t>Incheon:</t>
  </si>
  <si>
    <t xml:space="preserve"> Inchon Container Terminal</t>
  </si>
  <si>
    <t>Xingang:</t>
  </si>
  <si>
    <t>Tianjin Orient Container Terminal</t>
  </si>
  <si>
    <t>Dalian:</t>
  </si>
  <si>
    <t>Dalian Container Terminal</t>
  </si>
  <si>
    <t>Qingdao:</t>
  </si>
  <si>
    <t>Qingdao Qianwan United Container Terminal</t>
  </si>
  <si>
    <t>Sales:</t>
  </si>
  <si>
    <t>Mr Quoc Binh (ext 108) 0903.824.676</t>
  </si>
  <si>
    <t>Mr Anh Khoa (ext 109) 0906.434.738</t>
  </si>
  <si>
    <t>Ms Kim Xuyen-Emerald (148) 0907522272</t>
  </si>
  <si>
    <t>Ms Quynh Trang (ext 110) 0902.451.889</t>
  </si>
  <si>
    <t>Mr. Vũ Nguyễn - Luis (147) 0903316612</t>
  </si>
  <si>
    <t>Mr. Duc Vinh ( ext 117) 0168.479.6261</t>
  </si>
  <si>
    <t xml:space="preserve">Customer Service: </t>
  </si>
  <si>
    <t>Ms Thanh Truc - Panda (146) 0906 993 467 (Supervisor)</t>
  </si>
  <si>
    <t>Ms Thuy Kieu - Lyna (112) 0974272499</t>
  </si>
  <si>
    <t>Ms Thi Trieu-Sarah (114) 01695198251, Mr. Cong Thanh ( James) 0938 193 753</t>
  </si>
  <si>
    <t>Ms. Thủy Tiên - Tina (180) 0907188879</t>
  </si>
  <si>
    <t xml:space="preserve">Ms Thi Ha-Carlena (148) 0972237920, </t>
  </si>
  <si>
    <t>Ms Thi Trieu-Sarah (114) 01695198251</t>
  </si>
  <si>
    <t>Mr. Cong Thanh - James (149) 0938 193 753</t>
  </si>
  <si>
    <t>Ms. Ngoc Kien ( Kathy) - 84-8 54047415 Ext: 142  (Freetime)</t>
  </si>
  <si>
    <t xml:space="preserve">Terminal office: </t>
  </si>
  <si>
    <t>Mr Thomas - 0918.567 489</t>
  </si>
  <si>
    <t>Mr Thuan - 0908 150 015</t>
  </si>
  <si>
    <t>Mr Henry - 0909 435 151</t>
  </si>
  <si>
    <r>
      <t>CSE  DIRECT SERVICE</t>
    </r>
    <r>
      <rPr>
        <b/>
        <sz val="12"/>
        <color indexed="12"/>
        <rFont val="Verdana"/>
        <family val="2"/>
      </rPr>
      <t xml:space="preserve"> :</t>
    </r>
  </si>
  <si>
    <t>HOCHIMINH-XIAMEN - QINGDAO - SHANGHAI-NINGBO</t>
  </si>
  <si>
    <t xml:space="preserve">SHANGHAI </t>
  </si>
  <si>
    <t xml:space="preserve">LYG </t>
  </si>
  <si>
    <t>BUS</t>
  </si>
  <si>
    <t>TAO</t>
  </si>
  <si>
    <t>3 Days</t>
  </si>
  <si>
    <t>13 Days</t>
  </si>
  <si>
    <t>12 days</t>
  </si>
  <si>
    <t>1525N</t>
  </si>
  <si>
    <t>SITC KAWASAKI</t>
  </si>
  <si>
    <t xml:space="preserve">SITC JAKARTA </t>
  </si>
  <si>
    <t>SITC BANGKOK</t>
  </si>
  <si>
    <t>SUNSHINE BANDAMA</t>
  </si>
  <si>
    <t>1601N</t>
  </si>
  <si>
    <t>1603N</t>
  </si>
  <si>
    <t>HANJIN MANZANILLO</t>
  </si>
  <si>
    <t>0070E</t>
  </si>
  <si>
    <t>085N</t>
  </si>
  <si>
    <t>KOTA PURI</t>
  </si>
  <si>
    <t>125N</t>
  </si>
  <si>
    <t>ARICA BRIDGE</t>
  </si>
  <si>
    <t>058N</t>
  </si>
  <si>
    <t>0071E</t>
  </si>
  <si>
    <t>086N</t>
  </si>
  <si>
    <t>126N</t>
  </si>
  <si>
    <t>059N</t>
  </si>
  <si>
    <t>0072E</t>
  </si>
  <si>
    <t>087N</t>
  </si>
  <si>
    <t>127N</t>
  </si>
  <si>
    <t>060N</t>
  </si>
  <si>
    <t>0073E</t>
  </si>
  <si>
    <t>088N</t>
  </si>
  <si>
    <t>128N</t>
  </si>
  <si>
    <t>061N</t>
  </si>
  <si>
    <t>074E</t>
  </si>
  <si>
    <t>089N</t>
  </si>
  <si>
    <t>129N</t>
  </si>
  <si>
    <t>062N</t>
  </si>
  <si>
    <t>0075E</t>
  </si>
  <si>
    <t>090N</t>
  </si>
  <si>
    <t>CAPE MELVILLE</t>
  </si>
  <si>
    <t>200N</t>
  </si>
  <si>
    <t>063N</t>
  </si>
  <si>
    <t>***Closing time***</t>
  </si>
  <si>
    <r>
      <t>At New Port, ICD Tanamexco, ICD Transimex, Cat Lai:  11h</t>
    </r>
    <r>
      <rPr>
        <b/>
        <i/>
        <sz val="14"/>
        <color indexed="28"/>
        <rFont val="Garamond"/>
        <family val="1"/>
      </rPr>
      <t>00 (A.M) on Sunday</t>
    </r>
  </si>
  <si>
    <r>
      <t>At Hiep Phuoc Terminal : 11</t>
    </r>
    <r>
      <rPr>
        <b/>
        <i/>
        <sz val="14"/>
        <color indexed="28"/>
        <rFont val="Garamond"/>
        <family val="1"/>
      </rPr>
      <t>h00 (A.M) on Monday</t>
    </r>
  </si>
  <si>
    <t>Nansha: Guangzhou South China Oceangate Terminal Company Limited (GOCT) --- Nansha New Port</t>
  </si>
  <si>
    <t xml:space="preserve">Xiamen: </t>
  </si>
  <si>
    <t>XIAMEN INTERNATIONAL CONTAINER TERMINAL</t>
  </si>
  <si>
    <t>QINGDAO QIANWAN CONTAINER TERMINAL</t>
  </si>
  <si>
    <t>Shanghai:</t>
  </si>
  <si>
    <t>WAI GAO QIAO PHASE 4</t>
  </si>
  <si>
    <t>Ningbo:</t>
  </si>
  <si>
    <t>BEILUN CONTAINER TERMINAL PHASE 2</t>
  </si>
  <si>
    <t>Mr Quốc Bình (ext 108) 0903.824.676</t>
  </si>
  <si>
    <t>Mr Xuân Vũ  (ext 111) 0905.597.190</t>
  </si>
  <si>
    <t>Mr. Đức Vinh ( ext 117) 0168.479.6261</t>
  </si>
  <si>
    <t>Ms. Hồng Phúc ( ext 110)  0918 758 718</t>
  </si>
  <si>
    <t>Ms. Ngoc Kien ( Kathy) - 84-8 54047415 Ext: 142</t>
  </si>
  <si>
    <t>Ms. Phuong Quynh (Natalie) - 84-8 54047415 Ext: 141  (Freetime)</t>
  </si>
  <si>
    <t>Ms. Đỗ Nga ( 154) 0982973936</t>
  </si>
  <si>
    <t>Ms. Hoàng Mai - Tracy (180) - 01694 222 022</t>
  </si>
  <si>
    <t>Ms. Thùy Dương - Elsa (181) 0949 795 152</t>
  </si>
  <si>
    <t xml:space="preserve">Ms. Tuyết - Suri (112) 0932 592 562 </t>
  </si>
  <si>
    <t xml:space="preserve">Terminal office </t>
  </si>
  <si>
    <t xml:space="preserve">SERVICE </t>
  </si>
  <si>
    <t>ETD HCM</t>
  </si>
  <si>
    <t>ETA SHA</t>
  </si>
  <si>
    <t>CONNECT VSL</t>
  </si>
  <si>
    <t>ETD SHA</t>
  </si>
  <si>
    <t>HITACHINAKA</t>
  </si>
  <si>
    <t>SENDAI</t>
  </si>
  <si>
    <t>TOYOHASHI</t>
  </si>
  <si>
    <t>VTX1</t>
  </si>
  <si>
    <t>2107N</t>
  </si>
  <si>
    <t xml:space="preserve">CJV3 </t>
  </si>
  <si>
    <t>2063E</t>
  </si>
  <si>
    <t>SNS</t>
  </si>
  <si>
    <t>2107E</t>
  </si>
  <si>
    <t>SKU</t>
  </si>
  <si>
    <t>S7</t>
  </si>
  <si>
    <t>PSU</t>
  </si>
  <si>
    <t>VTX2</t>
  </si>
  <si>
    <t>2105N</t>
  </si>
  <si>
    <t xml:space="preserve">CJV2 </t>
  </si>
  <si>
    <t>2064E</t>
  </si>
  <si>
    <t>2109E</t>
  </si>
  <si>
    <t>2108E</t>
  </si>
  <si>
    <t>2104E</t>
  </si>
  <si>
    <t>2065E</t>
  </si>
  <si>
    <t>2109N</t>
  </si>
  <si>
    <t>2066E</t>
  </si>
  <si>
    <t>1604E</t>
  </si>
  <si>
    <t>2110E</t>
  </si>
  <si>
    <t>2105E</t>
  </si>
  <si>
    <t>Qinzhou:</t>
  </si>
  <si>
    <t>Qinzhou Baoshui Terminal</t>
  </si>
  <si>
    <t>Shekou Container Terminal</t>
  </si>
  <si>
    <t>Xiamen:</t>
  </si>
  <si>
    <t xml:space="preserve">Xiamen New World Xiangyu Terminals Company </t>
  </si>
  <si>
    <t>ICT</t>
  </si>
  <si>
    <t>Pyeongtaek:</t>
  </si>
  <si>
    <t>PCTC</t>
  </si>
  <si>
    <t>Shidao:</t>
  </si>
  <si>
    <t>Shidao New Port</t>
  </si>
  <si>
    <t>QQCTU</t>
  </si>
  <si>
    <r>
      <t>CKV DIRECT SERVICE</t>
    </r>
    <r>
      <rPr>
        <b/>
        <sz val="12"/>
        <color indexed="12"/>
        <rFont val="Verdana"/>
        <family val="2"/>
      </rPr>
      <t xml:space="preserve"> :</t>
    </r>
  </si>
  <si>
    <t xml:space="preserve">Ho Chi Minh-Qinzhou- Shekou-Xiamen- Incheon - Pyeongtaek - Daesan - Qingdao </t>
  </si>
  <si>
    <t>ETD HCM
Saturday</t>
  </si>
  <si>
    <t>FANGCHENG</t>
  </si>
  <si>
    <t>PYEONGTAEK</t>
  </si>
  <si>
    <t>DAESAN</t>
  </si>
  <si>
    <t xml:space="preserve">5 days </t>
  </si>
  <si>
    <t>FSL SANTOS</t>
  </si>
  <si>
    <t xml:space="preserve">SITC HAKATA </t>
  </si>
  <si>
    <t>1503N</t>
  </si>
  <si>
    <t xml:space="preserve">VAN HARMONY </t>
  </si>
  <si>
    <t>1507N</t>
  </si>
  <si>
    <t>1527N</t>
  </si>
  <si>
    <t>1605N</t>
  </si>
  <si>
    <t>1607N</t>
  </si>
  <si>
    <t>1609N</t>
  </si>
  <si>
    <t>1611N</t>
  </si>
  <si>
    <t>WELLINGTON STRAIT</t>
  </si>
  <si>
    <t>1631N</t>
  </si>
  <si>
    <t>1613N</t>
  </si>
  <si>
    <t>1615N</t>
  </si>
  <si>
    <t>1617N</t>
  </si>
  <si>
    <t>SITC PYEONGTAEK</t>
  </si>
  <si>
    <t>1635N</t>
  </si>
  <si>
    <t>1637N</t>
  </si>
  <si>
    <t>1619N</t>
  </si>
  <si>
    <t>1701N</t>
  </si>
  <si>
    <t>1703N</t>
  </si>
  <si>
    <t>The closing time of CKV: (Tuesday)</t>
  </si>
  <si>
    <r>
      <t>At Cat Lai and other ICD: 19</t>
    </r>
    <r>
      <rPr>
        <b/>
        <i/>
        <sz val="14"/>
        <color indexed="28"/>
        <rFont val="Garamond"/>
        <family val="1"/>
      </rPr>
      <t>h00 (P.M) on Thursday</t>
    </r>
  </si>
  <si>
    <r>
      <t>At Tan Cang Hiep Phuoc: 19</t>
    </r>
    <r>
      <rPr>
        <b/>
        <i/>
        <sz val="14"/>
        <color indexed="28"/>
        <rFont val="Garamond"/>
        <family val="1"/>
      </rPr>
      <t>h00 (P.M) on Friday</t>
    </r>
  </si>
  <si>
    <t>Sale team</t>
  </si>
  <si>
    <t xml:space="preserve">Customer service </t>
  </si>
  <si>
    <t>Bangkok: PAT</t>
  </si>
  <si>
    <t>Jakarta: JAKARTA INTERNATIONAL CONTAINER TERMINAL (JICT 1 ) - Port TANJUNG PRIOK</t>
  </si>
  <si>
    <r>
      <t xml:space="preserve">*** NEW CKV ***(SATURDAY): HOCHIMINH - LAEM CHABANG - </t>
    </r>
    <r>
      <rPr>
        <b/>
        <sz val="19"/>
        <color indexed="10"/>
        <rFont val="Courier"/>
        <family val="3"/>
      </rPr>
      <t xml:space="preserve">JAKARTA </t>
    </r>
  </si>
  <si>
    <t>ETD HCM
Saturday VTI</t>
  </si>
  <si>
    <t>LATKRABANG VIA LEAM CHABANG</t>
  </si>
  <si>
    <t>Bintulu</t>
  </si>
  <si>
    <t>Inchon</t>
  </si>
  <si>
    <t>Pyeongtaek</t>
  </si>
  <si>
    <t>Monday</t>
  </si>
  <si>
    <t>Wednesday</t>
  </si>
  <si>
    <t>Friday</t>
  </si>
  <si>
    <t>Saturday</t>
  </si>
  <si>
    <t>Sunday</t>
  </si>
  <si>
    <t>Tuesday</t>
  </si>
  <si>
    <t>21 days</t>
  </si>
  <si>
    <t>1534S</t>
  </si>
  <si>
    <t>1516S</t>
  </si>
  <si>
    <t>1518S</t>
  </si>
  <si>
    <t>1528S</t>
  </si>
  <si>
    <t>1602S</t>
  </si>
  <si>
    <t>1604S</t>
  </si>
  <si>
    <t>1606S</t>
  </si>
  <si>
    <t>1608S</t>
  </si>
  <si>
    <t>1610S</t>
  </si>
  <si>
    <t xml:space="preserve">1630S </t>
  </si>
  <si>
    <t>1612S</t>
  </si>
  <si>
    <t>1614S</t>
  </si>
  <si>
    <t>1616S</t>
  </si>
  <si>
    <t>The closing time of NEW CKV: (Saturday)</t>
  </si>
  <si>
    <t>CAT LAI: 12H00 (NOON) on Friday.</t>
  </si>
  <si>
    <t>ICD TANAMEXCO, ICD TRANSIMEX, NEW PORT: 16h00 (P.M) on Thursday.</t>
  </si>
  <si>
    <t>Sihanoukville:</t>
  </si>
  <si>
    <t>SIHANOUKVILLE AUTONOMOUS PORT (SAP)</t>
  </si>
  <si>
    <t>Bangkok:</t>
  </si>
  <si>
    <t>Laem Chabang:</t>
  </si>
  <si>
    <t>LAEM CHABANG INTERNATIONAL TERMINAL (LCT)</t>
  </si>
  <si>
    <t>Bintulu:</t>
  </si>
  <si>
    <t>BINTULU INTERNATIONAL CONTAINER TERMINAL (BTT)</t>
  </si>
  <si>
    <t>Batangas:</t>
  </si>
  <si>
    <t>BATANGAS CONTAINER TERMINAL (BTC)</t>
  </si>
  <si>
    <t xml:space="preserve">Manila: </t>
  </si>
  <si>
    <t>MANILA INTERNATIONAL CONTAINER TERMINAL (MICT)</t>
  </si>
  <si>
    <t>TIANJIN ORIENT CONTAINER TERMINAL (TACT)</t>
  </si>
  <si>
    <t>QINGDAO QIANWAN UNITED CONTAINER TERMINAL (QQT)</t>
  </si>
  <si>
    <t>WAIGAO QIAO 4</t>
  </si>
  <si>
    <t>NINGBO BEILUN INTERNATIONAL CONTAINER TERMINAL (NB PH3)</t>
  </si>
  <si>
    <t>Hongkong:</t>
  </si>
  <si>
    <t>HOI KONG CONTAINER SERVICES - DEPOT 1</t>
  </si>
  <si>
    <t>Update schedule from 30-Sep</t>
  </si>
  <si>
    <t>MANILA NORTH</t>
  </si>
  <si>
    <t>Thursday</t>
  </si>
  <si>
    <t>1 days</t>
  </si>
  <si>
    <t>HS MASTER</t>
  </si>
  <si>
    <t>SITC LIAONING</t>
  </si>
  <si>
    <t>SICILIA</t>
  </si>
  <si>
    <t>SITC HAINAN</t>
  </si>
  <si>
    <t>1531N</t>
  </si>
  <si>
    <t>CHAMPION</t>
  </si>
  <si>
    <t>1526S</t>
  </si>
  <si>
    <t>BELOW SCHEDULE APPLIED FROM 25.NOV - SITC LIAONING 1527N</t>
  </si>
  <si>
    <t>1529N</t>
  </si>
  <si>
    <t>1535N</t>
  </si>
  <si>
    <t>SITC GUANGXI</t>
  </si>
  <si>
    <t>SITC HEBEI</t>
  </si>
  <si>
    <t>UPDATE FROM 10 FEB 2016</t>
  </si>
  <si>
    <t>SITC HANSHIN</t>
  </si>
  <si>
    <t>MANILA SOUTH</t>
  </si>
  <si>
    <t xml:space="preserve">SITC FUJIAN </t>
  </si>
  <si>
    <t>KUO TAI</t>
  </si>
  <si>
    <t xml:space="preserve">1608S </t>
  </si>
  <si>
    <t>1621N</t>
  </si>
  <si>
    <t>1622S</t>
  </si>
  <si>
    <t>1632S</t>
  </si>
  <si>
    <t>1618S</t>
  </si>
  <si>
    <t>1624S</t>
  </si>
  <si>
    <t>1634S</t>
  </si>
  <si>
    <t>1620S</t>
  </si>
  <si>
    <t>1626S</t>
  </si>
  <si>
    <t>The closing time of VTX4: (Wednesday)</t>
  </si>
  <si>
    <r>
      <t>At New Port, ICD Tanamexco, ICD Transimex: 21</t>
    </r>
    <r>
      <rPr>
        <b/>
        <i/>
        <sz val="14"/>
        <color indexed="28"/>
        <rFont val="Garamond"/>
        <family val="1"/>
      </rPr>
      <t>h00 (P.M) on Monday</t>
    </r>
  </si>
  <si>
    <r>
      <t xml:space="preserve">At Cat Lai: </t>
    </r>
    <r>
      <rPr>
        <b/>
        <i/>
        <sz val="14"/>
        <color indexed="28"/>
        <rFont val="Garamond"/>
        <family val="1"/>
      </rPr>
      <t>17h00 (P.M) on Tuesday</t>
    </r>
  </si>
  <si>
    <t>UPDATE FROM 16 AUG 2016</t>
  </si>
  <si>
    <t xml:space="preserve">2 days </t>
  </si>
  <si>
    <t xml:space="preserve">4 days </t>
  </si>
  <si>
    <t xml:space="preserve">9 days </t>
  </si>
  <si>
    <t xml:space="preserve">16 days </t>
  </si>
  <si>
    <t xml:space="preserve">SITC HEBEI </t>
  </si>
  <si>
    <t>1636S</t>
  </si>
  <si>
    <t>TBN</t>
  </si>
  <si>
    <t>1628S</t>
  </si>
  <si>
    <t>FSL BUSAN</t>
  </si>
  <si>
    <t>1630S</t>
  </si>
  <si>
    <t>1642S</t>
  </si>
  <si>
    <t>1644S</t>
  </si>
  <si>
    <t>1702S</t>
  </si>
  <si>
    <t>The closing time of VTX4: (Tuesday)</t>
  </si>
  <si>
    <r>
      <t>At New Port, ICD Tanamexco, ICD Transimex: 13</t>
    </r>
    <r>
      <rPr>
        <b/>
        <i/>
        <sz val="13"/>
        <color indexed="28"/>
        <rFont val="Garamond"/>
        <family val="1"/>
      </rPr>
      <t>h00 (P.M) on Sunday</t>
    </r>
  </si>
  <si>
    <r>
      <t xml:space="preserve">At Cat Lai: </t>
    </r>
    <r>
      <rPr>
        <b/>
        <i/>
        <sz val="13"/>
        <color indexed="28"/>
        <rFont val="Garamond"/>
        <family val="1"/>
      </rPr>
      <t xml:space="preserve">12h00 (PM) on Monday ( For Dry cargos) </t>
    </r>
  </si>
  <si>
    <t xml:space="preserve">                  18h00 (PM) on Monday ( For RF cargos) </t>
  </si>
  <si>
    <t>Batangas</t>
  </si>
  <si>
    <t>BINTULU INTERNATIONAL CONTAINER TERMINAL</t>
  </si>
  <si>
    <r>
      <t>MVP DIRECT SERVICE</t>
    </r>
    <r>
      <rPr>
        <b/>
        <sz val="12"/>
        <color indexed="12"/>
        <rFont val="Verdana"/>
        <family val="2"/>
      </rPr>
      <t xml:space="preserve"> :</t>
    </r>
  </si>
  <si>
    <t>Ho Chi Minh- Batangas - Kota Kinabalu - Bintulu - Kuching</t>
  </si>
  <si>
    <t>SHA</t>
  </si>
  <si>
    <t>OSA</t>
  </si>
  <si>
    <t>ETD HCM
Thursday</t>
  </si>
  <si>
    <t xml:space="preserve">BATANGAS </t>
  </si>
  <si>
    <t>K-WATER</t>
  </si>
  <si>
    <t>1420S</t>
  </si>
  <si>
    <t>CONTSHIP DAY</t>
  </si>
  <si>
    <t>1422S</t>
  </si>
  <si>
    <t>1424S</t>
  </si>
  <si>
    <t>1426S</t>
  </si>
  <si>
    <t xml:space="preserve">SKIP </t>
  </si>
  <si>
    <t>1430S</t>
  </si>
  <si>
    <t>1432S</t>
  </si>
  <si>
    <t>1502S</t>
  </si>
  <si>
    <t>1504S</t>
  </si>
  <si>
    <t>1506S</t>
  </si>
  <si>
    <t>1508S</t>
  </si>
  <si>
    <t>1510S</t>
  </si>
  <si>
    <t>The closing time of VPM(Thursday)</t>
  </si>
  <si>
    <r>
      <t>At New Port, ICD Tanamexco, ICD Transimex: 21</t>
    </r>
    <r>
      <rPr>
        <b/>
        <i/>
        <sz val="14"/>
        <color indexed="28"/>
        <rFont val="Garamond"/>
        <family val="1"/>
      </rPr>
      <t>h00 (P.M) on Tuesday</t>
    </r>
  </si>
  <si>
    <r>
      <t>At Cat Lai: 17H00</t>
    </r>
    <r>
      <rPr>
        <b/>
        <i/>
        <sz val="14"/>
        <color indexed="28"/>
        <rFont val="Garamond"/>
        <family val="1"/>
      </rPr>
      <t xml:space="preserve"> (P.M) on Wednesday.</t>
    </r>
  </si>
  <si>
    <t xml:space="preserve">Ho Chi Minh- Batangas- Bintulu </t>
  </si>
  <si>
    <t>1512S</t>
  </si>
  <si>
    <t>1514S</t>
  </si>
  <si>
    <t>The closing time of VPM ( Sunday)</t>
  </si>
  <si>
    <t>At New Port, ICD Tanamexco, ICD Transimex: 21h00 (P.M) on Friday</t>
  </si>
  <si>
    <r>
      <t>At Cat Lai: 17H00</t>
    </r>
    <r>
      <rPr>
        <b/>
        <i/>
        <sz val="14"/>
        <color indexed="28"/>
        <rFont val="Garamond"/>
        <family val="1"/>
      </rPr>
      <t xml:space="preserve"> (P.M) on Saturday</t>
    </r>
  </si>
  <si>
    <t>CHINA PORTS
(VIA SHANGHAI)</t>
  </si>
  <si>
    <t>JAPAN PORTS
(VIA SHANGHAI)</t>
  </si>
  <si>
    <t>HOCHIMINH (PHUOC AN) - PORT KLANG - CHATTOGRAM - PORT KLANG</t>
  </si>
  <si>
    <t>CBX2.N - DIRECT SERVICE:</t>
  </si>
  <si>
    <t>VTX3.N DIRECT SERVICE:</t>
  </si>
  <si>
    <t>CVS2 DIRECT SERVICE:</t>
  </si>
  <si>
    <t>HOCHIMINH - TAICANG - SHANGHAI - OSAKA - KOBE</t>
  </si>
  <si>
    <t>HOCHIMINH - SHEKOU - NAGOYA - TOKYO - YOKOHAMA</t>
  </si>
  <si>
    <t>LATKRABANG VIA
LAEM CHABANG</t>
  </si>
  <si>
    <t>LIST OF TERMINALs:</t>
  </si>
  <si>
    <t>ETD HCM
VTX1</t>
  </si>
  <si>
    <t>ETD HCM
CKV2</t>
  </si>
  <si>
    <t>*** Closing time ***</t>
  </si>
  <si>
    <t>VTX8 - DIRECT SERVICE:</t>
  </si>
  <si>
    <t>VTX6 - DIRECT SERVICE:</t>
  </si>
  <si>
    <t>HOCHIMINH - NANSHA - HAKATA - OSAKA - KOBE - BUSAN - LIANYUNGANG - QINGDAO</t>
  </si>
  <si>
    <t xml:space="preserve">ETD HCM </t>
  </si>
  <si>
    <t>CVM.S - DIRECT SERVICE:</t>
  </si>
  <si>
    <t>At Cat Lai: 16h00 on Saturday.</t>
  </si>
  <si>
    <t>CAT LAI: 17h00 on Friday for Dry and Reefer</t>
  </si>
  <si>
    <t>HOCHIMINH (PHUOC AN) - BATANGAS - MANILA NORTH - NANSHA - SHEKOU</t>
  </si>
  <si>
    <t>VTX4 - DIRECT SERVICE:</t>
  </si>
  <si>
    <r>
      <rPr>
        <b/>
        <u/>
        <sz val="12"/>
        <color rgb="FF000000"/>
        <rFont val="Times New Roman"/>
        <family val="1"/>
      </rPr>
      <t>1. VTX2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 (CAT LAI) - Ningbo - Shanghai</t>
    </r>
  </si>
  <si>
    <r>
      <rPr>
        <b/>
        <u/>
        <sz val="12"/>
        <color rgb="FF000000"/>
        <rFont val="Times New Roman"/>
        <family val="1"/>
      </rPr>
      <t>2. CVS2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 (CAT LAI) - Taicang - Shanghai</t>
    </r>
  </si>
  <si>
    <t xml:space="preserve">ZHONG GU NAN HAI </t>
  </si>
  <si>
    <t>SINAR BANGKA</t>
  </si>
  <si>
    <r>
      <t>At ICDs: 15h</t>
    </r>
    <r>
      <rPr>
        <b/>
        <i/>
        <sz val="13"/>
        <color indexed="28"/>
        <rFont val="Times New Roman"/>
        <family val="1"/>
      </rPr>
      <t>00 on FRI.</t>
    </r>
  </si>
  <si>
    <r>
      <t>At Cat Lai: 09</t>
    </r>
    <r>
      <rPr>
        <b/>
        <i/>
        <sz val="13"/>
        <color indexed="28"/>
        <rFont val="Times New Roman"/>
        <family val="1"/>
      </rPr>
      <t>h00 on SAT (for Dry and RF)</t>
    </r>
  </si>
  <si>
    <t>HOCHIMINH - SHEKOU - TOKYO - YOKOHAMA - KAWASAKI - NAGOYA</t>
  </si>
  <si>
    <t>At New Port, ICD Tanamexco, ICD Transimex: 16h00 on Friday</t>
  </si>
  <si>
    <r>
      <t>CBX2.S DIRECT SER</t>
    </r>
    <r>
      <rPr>
        <b/>
        <u/>
        <sz val="13"/>
        <color rgb="FF0000FF"/>
        <rFont val="Times New Roman"/>
        <family val="1"/>
      </rPr>
      <t xml:space="preserve">VICE: </t>
    </r>
  </si>
  <si>
    <t>ICD TANAMEXCO, ICD TRANSIMEX, NEW PORT: 17h00 on Thursday</t>
  </si>
  <si>
    <t>At Cat Lai / ICDs: 05h00 on Monday</t>
  </si>
  <si>
    <t>At ICD Tân Cảng Nhơn Trạch (RF): 12h00 on Monday</t>
  </si>
  <si>
    <t>At Phuoc An: 11h00 on Tuesday (for Dry and RF)</t>
  </si>
  <si>
    <t>At Cat Lai / ICDs: 02h00 on Tuesday</t>
  </si>
  <si>
    <t>At Phuoc An: 13h00 on Wednesday (for Dry and RF)</t>
  </si>
  <si>
    <t>At ICDs: 17h00 on Thursday</t>
  </si>
  <si>
    <t>At Cat Lai: 17h00 on Friday for Dry and Reefer</t>
  </si>
  <si>
    <t>At ICDs: 17h00 on Friday</t>
  </si>
  <si>
    <t>At Cat Lai: 17h00 on Saturday for Dry and Reefer</t>
  </si>
  <si>
    <t>At ICD Tân Cảng Nhơn Trạch (REEFER): 20h00 on Thursday</t>
  </si>
  <si>
    <t>At ICD Tân Cảng Nhơn Trạch (REEFER): 02h00 on Saturday</t>
  </si>
  <si>
    <t>At ICDs: 03h00 on Thursday</t>
  </si>
  <si>
    <t>At ICD Tân Cảng Nhơn Trạch (REEFER): 17h00 on Thursday</t>
  </si>
  <si>
    <t>At Cat Lai: 03h00 on Friday (for Dry and RF)</t>
  </si>
  <si>
    <t>At ICDs: 12h00 on Monday</t>
  </si>
  <si>
    <t>At ICD Tân Cảng Nhơn Trạch (RF): 02h00 on Tuesday</t>
  </si>
  <si>
    <t>At Cat Lai: 12h00 on Tuesday for Dry and RF</t>
  </si>
  <si>
    <t>At ICDs: 13h00 on Monday</t>
  </si>
  <si>
    <t>At CatLai: 13h00 on Tuesday (for Dry and RF)</t>
  </si>
  <si>
    <t>At CatLai: 12h00 on Tuesday (for Dry and RF)</t>
  </si>
  <si>
    <t>At Phuoc An: 12h00 on Saturday (for Dry and RF)</t>
  </si>
  <si>
    <t>At ICDs / Cat Lai: 06h00 on Friday</t>
  </si>
  <si>
    <t>JPMOJ</t>
  </si>
  <si>
    <t>MMTLA</t>
  </si>
  <si>
    <t>JTI DIRECT SERVICE:  HO CHI MINH (CAIMEP)-Tokyo- Yokohama-Shimizu- Nagoya -Osaka- Kobe</t>
  </si>
  <si>
    <t>CAI MEP (TCTT)</t>
  </si>
  <si>
    <t xml:space="preserve">    9 days</t>
  </si>
  <si>
    <t>At ICDs: 12h00 on Tuesday.</t>
  </si>
  <si>
    <t>At Cai Mep TCTT: 12h00 on Wednesday (for Dry and RF)</t>
  </si>
  <si>
    <t>&lt;JTI&gt; List of terminals:</t>
  </si>
  <si>
    <t>TYO: OHI CONTAINER TERMINAL NO.3/4</t>
  </si>
  <si>
    <t>YOK : MINAMI HONMOKU MC-1 2 3 4</t>
  </si>
  <si>
    <t>SMZ : SHIMIZU CONTAINER TERMINAL</t>
  </si>
  <si>
    <t>NGO: NCB CONTAINER TERMINAL</t>
  </si>
  <si>
    <t>OSA: NANKO NO.2 TERMINAL (OICT MOL)</t>
  </si>
  <si>
    <t>UKB: ROKKO ISLAND (C-4 5)</t>
  </si>
  <si>
    <t>NYK FUTAGO</t>
  </si>
  <si>
    <t>At ICDs: 15h00 on Tuesday</t>
  </si>
  <si>
    <t>HOCHIMINH - XIAMEN - MOJI - OSAKA - KOBE - SHANGHAI</t>
  </si>
  <si>
    <r>
      <rPr>
        <b/>
        <u/>
        <sz val="12"/>
        <color rgb="FF000000"/>
        <rFont val="Times New Roman"/>
        <family val="1"/>
      </rPr>
      <t>1. VT</t>
    </r>
    <r>
      <rPr>
        <b/>
        <u/>
        <sz val="12"/>
        <color indexed="8"/>
        <rFont val="Times New Roman"/>
        <family val="1"/>
      </rPr>
      <t>V2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 LAI) - Nagoya- Tokyo- Yokohama</t>
    </r>
  </si>
  <si>
    <r>
      <rPr>
        <b/>
        <u/>
        <sz val="12"/>
        <color rgb="FF000000"/>
        <rFont val="Times New Roman"/>
        <family val="1"/>
      </rPr>
      <t>2. VT</t>
    </r>
    <r>
      <rPr>
        <b/>
        <u/>
        <sz val="12"/>
        <color indexed="8"/>
        <rFont val="Times New Roman"/>
        <family val="1"/>
      </rPr>
      <t>V3 DIRECT SERVICE:</t>
    </r>
    <r>
      <rPr>
        <b/>
        <sz val="12"/>
        <color indexed="8"/>
        <rFont val="Times New Roman"/>
        <family val="1"/>
      </rPr>
      <t xml:space="preserve"> HO CHI MINH(CATLAI) - Nagoya- Tokyo- Kawasaki- Yokohama</t>
    </r>
  </si>
  <si>
    <r>
      <rPr>
        <b/>
        <u/>
        <sz val="12"/>
        <color rgb="FF000000"/>
        <rFont val="Times New Roman"/>
        <family val="1"/>
      </rPr>
      <t>3. VTV5</t>
    </r>
    <r>
      <rPr>
        <b/>
        <u/>
        <sz val="12"/>
        <color indexed="8"/>
        <rFont val="Times New Roman"/>
        <family val="1"/>
      </rPr>
      <t xml:space="preserve"> DIRECT SERVICE:</t>
    </r>
    <r>
      <rPr>
        <b/>
        <sz val="12"/>
        <color indexed="8"/>
        <rFont val="Times New Roman"/>
        <family val="1"/>
      </rPr>
      <t xml:space="preserve"> HO CHI MINH(CATLAI) - Hakata - Osaka - Kobe</t>
    </r>
  </si>
  <si>
    <r>
      <rPr>
        <b/>
        <u/>
        <sz val="12"/>
        <color rgb="FF000000"/>
        <rFont val="Times New Roman"/>
        <family val="1"/>
      </rPr>
      <t>4. CVS2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MINH(CATLAI) - OSAKA - KOBE</t>
    </r>
  </si>
  <si>
    <r>
      <rPr>
        <b/>
        <u/>
        <sz val="12"/>
        <color rgb="FF000000"/>
        <rFont val="Times New Roman"/>
        <family val="1"/>
      </rPr>
      <t>5. VTV6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MINH(CATLAI) - Tokyo- Yokohama- Nagoya</t>
    </r>
  </si>
  <si>
    <t>CMI2.S - DIRECT SERVICE:</t>
  </si>
  <si>
    <t>YANGPU</t>
  </si>
  <si>
    <t>CMI2.N - DIRECT SERVICE:</t>
  </si>
  <si>
    <t>Kuching: KUCHING SENARI TERMINAL</t>
  </si>
  <si>
    <t>Qinzhou: QINZHOU SHENGGANG</t>
  </si>
  <si>
    <t>Nansha: NANSHA STEVEDORING CO., LTD OF GUANGZHOU PORT</t>
  </si>
  <si>
    <t>Shekou: SHENZHEN MAWAN CONTAINER TERMINAL</t>
  </si>
  <si>
    <t>Batam: BATU AMPAR PORT</t>
  </si>
  <si>
    <t>CVM.N - DIRECT SERVICE:</t>
  </si>
  <si>
    <t>Yangpu: YANGPU INTERNATIONAL CONTAINER TERMINAL</t>
  </si>
  <si>
    <t>Manila North Harbour: MANILA INTERNATIONAL CONTAINER TERMIAL</t>
  </si>
  <si>
    <t>Nansha: NANSHA INTERNATIONAL CONTAINER TERMINAL</t>
  </si>
  <si>
    <t>Shekou: CHIWAN CONTAINER TERMINAL</t>
  </si>
  <si>
    <r>
      <t xml:space="preserve">HOCHIMINH </t>
    </r>
    <r>
      <rPr>
        <b/>
        <sz val="13"/>
        <color rgb="FFFF0000"/>
        <rFont val="Times New Roman"/>
        <family val="1"/>
      </rPr>
      <t>(PHUOC AN)</t>
    </r>
    <r>
      <rPr>
        <b/>
        <sz val="13"/>
        <rFont val="Times New Roman"/>
        <family val="1"/>
      </rPr>
      <t xml:space="preserve"> - JAKARTA - BINTULU</t>
    </r>
  </si>
  <si>
    <r>
      <t xml:space="preserve">HOCHIMINH </t>
    </r>
    <r>
      <rPr>
        <b/>
        <sz val="13"/>
        <color rgb="FFFF0000"/>
        <rFont val="Times New Roman"/>
        <family val="1"/>
      </rPr>
      <t>(HIEP PHUOC)</t>
    </r>
    <r>
      <rPr>
        <b/>
        <sz val="13"/>
        <rFont val="Times New Roman"/>
        <family val="1"/>
      </rPr>
      <t xml:space="preserve"> - YANGPU - QINZHOU</t>
    </r>
  </si>
  <si>
    <t>At Phuoc An: 04h00 on Fri (for Dry and RF)</t>
  </si>
  <si>
    <t>At Cat Lai / ICDs: 22h00 on Wednesday</t>
  </si>
  <si>
    <t>At Hiep Phuoc: 16h00 on Thursday (for Dry and RF)</t>
  </si>
  <si>
    <t>At Cat Lai / ICDs: 16h00 on Wednesday</t>
  </si>
  <si>
    <r>
      <t xml:space="preserve">HOCHIMINH </t>
    </r>
    <r>
      <rPr>
        <b/>
        <sz val="13"/>
        <color rgb="FFFF0000"/>
        <rFont val="Times New Roman"/>
        <family val="1"/>
      </rPr>
      <t>(PHUOC AN)</t>
    </r>
    <r>
      <rPr>
        <b/>
        <sz val="13"/>
        <rFont val="Times New Roman"/>
        <family val="1"/>
      </rPr>
      <t xml:space="preserve"> - QINZHOU - NANSHA - SHEKOU</t>
    </r>
  </si>
  <si>
    <t xml:space="preserve">NORTH MANILA </t>
  </si>
  <si>
    <t>Qingdao: QQCTU</t>
  </si>
  <si>
    <t>Lianyungang: PSA CONTAINER TERMINAL</t>
  </si>
  <si>
    <t>Kobe: ROKKO C-3/4</t>
  </si>
  <si>
    <t>At Cat Lai: 15h00 on Wednesday (for Dry and RF)</t>
  </si>
  <si>
    <t>SITC RIZHAO</t>
  </si>
  <si>
    <r>
      <t xml:space="preserve">HOCHIMINH </t>
    </r>
    <r>
      <rPr>
        <b/>
        <sz val="13"/>
        <color rgb="FFFF0000"/>
        <rFont val="Times New Roman"/>
        <family val="1"/>
      </rPr>
      <t>(CAT LAI)</t>
    </r>
    <r>
      <rPr>
        <b/>
        <sz val="13"/>
        <rFont val="Times New Roman"/>
        <family val="1"/>
      </rPr>
      <t xml:space="preserve"> - BATAM - KUCHING</t>
    </r>
  </si>
  <si>
    <t>CMI2.S</t>
  </si>
  <si>
    <t>MYBTU</t>
  </si>
  <si>
    <t>CMI2.N</t>
  </si>
  <si>
    <t>CNYPG</t>
  </si>
  <si>
    <t>CVM.N</t>
  </si>
  <si>
    <t>Nansha: NANSHA STEVEDORING CO., LTD OF GUANGZHOU PORT (NTT)</t>
  </si>
  <si>
    <t>Hakata: ISLAND CITY CONTAINER TERMINAL</t>
  </si>
  <si>
    <t>Osaka: DREAM ISLAND CONTAINER TERMINAL (DICT)</t>
  </si>
  <si>
    <t>Jakarta: NPCT1 (New Priok Container Terminal One)</t>
  </si>
  <si>
    <t>Tokyo: OHI CONTAINER TERMINAL NO.1/2</t>
  </si>
  <si>
    <t>Kawasaki: KAWASAKI PORT CONTAINER TERMINAL</t>
  </si>
  <si>
    <t>Xiamen: HAITIAN CONTAINER TERMINAL (HCT)</t>
  </si>
  <si>
    <t>Osaka: NANKO C - 2/4 CONTAINER TERMINAL</t>
  </si>
  <si>
    <t>Moji: TACHINOURA CONTAINER CENTER NO.2</t>
  </si>
  <si>
    <t>Kobe: PID PC-13</t>
  </si>
  <si>
    <t>Shanghai: WGQ4</t>
  </si>
  <si>
    <t>At Phuoc An: 15h00 on Saturday (for Dry and RF)</t>
  </si>
  <si>
    <t>At Cat Lai / ICDs: 09h00 on Friday</t>
  </si>
  <si>
    <t>SITC XINGDE</t>
  </si>
  <si>
    <t>2621N</t>
  </si>
  <si>
    <t>VTX1 (SAT): HOCHIMINH - SIHANOUKVILLE - LAEM CHABANG</t>
  </si>
  <si>
    <t>CKV2 (SUN): HOCHIMINH - SIHANOUKVILLE - LAEM CHABANG</t>
  </si>
  <si>
    <r>
      <rPr>
        <b/>
        <u/>
        <sz val="12"/>
        <color rgb="FF000000"/>
        <rFont val="Times New Roman"/>
        <family val="1"/>
      </rPr>
      <t>3. CBX2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 LAI) Nansha-Xiamen- Tianjin- Qingdao</t>
    </r>
  </si>
  <si>
    <r>
      <rPr>
        <b/>
        <u/>
        <sz val="12"/>
        <color rgb="FF000000"/>
        <rFont val="Times New Roman"/>
        <family val="1"/>
      </rPr>
      <t>4. VTX3N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MINH(CATLAI) - Shekou</t>
    </r>
  </si>
  <si>
    <r>
      <rPr>
        <b/>
        <u/>
        <sz val="12"/>
        <color rgb="FF000000"/>
        <rFont val="Times New Roman"/>
        <family val="1"/>
      </rPr>
      <t>5. VTX6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 LAI) Shekou</t>
    </r>
  </si>
  <si>
    <r>
      <rPr>
        <b/>
        <u/>
        <sz val="12"/>
        <rFont val="Times New Roman"/>
        <family val="1"/>
      </rPr>
      <t>6. VTX5 DIRECT SERVICE:</t>
    </r>
    <r>
      <rPr>
        <b/>
        <sz val="12"/>
        <rFont val="Times New Roman"/>
        <family val="1"/>
      </rPr>
      <t xml:space="preserve"> HO CHI MINH(CAT LAI) Nansha-Lianyungang- Qingdao</t>
    </r>
  </si>
  <si>
    <r>
      <t>7. VTX4 DIRECT SERVICE</t>
    </r>
    <r>
      <rPr>
        <b/>
        <u/>
        <sz val="12"/>
        <color indexed="10"/>
        <rFont val="Times New Roman"/>
        <family val="1"/>
      </rPr>
      <t>:</t>
    </r>
    <r>
      <rPr>
        <b/>
        <sz val="12"/>
        <color rgb="FF000000"/>
        <rFont val="Times New Roman"/>
        <family val="1"/>
      </rPr>
      <t xml:space="preserve"> HOCHIMINH -NANSHA- SHEKOU</t>
    </r>
  </si>
  <si>
    <r>
      <t>8. CVM2.N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u/>
        <sz val="12"/>
        <color rgb="FF000000"/>
        <rFont val="Times New Roman"/>
        <family val="1"/>
      </rPr>
      <t>HOCHIMINH (HIEP PHUOC) - QINZHOU - NANSHA - SHEKOU</t>
    </r>
  </si>
  <si>
    <t>PHUOC AN/ YANGPU/ QINZHOU</t>
  </si>
  <si>
    <t>CAT LAI/ XIAMEN / MOJI / OSAKA / KOBE</t>
  </si>
  <si>
    <t>CAT LAI / NANSHA / HAKATA / OSAKA / KOBE  / LIANYUNGANG / QINGDAO</t>
  </si>
  <si>
    <t>PHUOC AN / PORT KLANG / CHATTOGRAM / YANGON</t>
  </si>
  <si>
    <t>PHUOC AN / XIAMEN  / INCHON / TIANJIN / QINGDAO</t>
  </si>
  <si>
    <t>CAT LAI / SIHANOUKVILLE / LAEM CHABANG</t>
  </si>
  <si>
    <t>PHUOC AN/ JAKARTA/ BINTULU</t>
  </si>
  <si>
    <t>CAT LAI / NINGBO / SHANGHAI / NAGOYA / TOKYO / YOKOHAMA</t>
  </si>
  <si>
    <t>CAT LAI / TAICANG / SHANGHAI / OSAKA / KOBE</t>
  </si>
  <si>
    <t>PHUOC AN / BATANGAS / MANILA NORTH/ NANSHA/ SHEKOU</t>
  </si>
  <si>
    <t>CAT LAI / SHEKOU / NAGOYA / TOKYO / KAWASAKI / YOKOHAMA</t>
  </si>
  <si>
    <t>PHUOC AN/ QINZHOU/ NANSHA/ SHEKOU</t>
  </si>
  <si>
    <t>CAT LAI/ BATAM/ KUCHING</t>
  </si>
  <si>
    <t>CAT LAI/ SHEKOU/ TOKYO/ YOKOHAMA/ NAGOYA</t>
  </si>
  <si>
    <t>SITC YUHE</t>
  </si>
  <si>
    <t>2622S</t>
  </si>
  <si>
    <t>SITC ZHENGDE</t>
  </si>
  <si>
    <t>SITC CHANGDE</t>
  </si>
  <si>
    <t>SITC ZHI</t>
  </si>
  <si>
    <t>2624S</t>
  </si>
  <si>
    <t>0109E</t>
  </si>
  <si>
    <t>SITC SHENGDE</t>
  </si>
  <si>
    <t>2623N</t>
  </si>
  <si>
    <t>HF SPIRIT</t>
  </si>
  <si>
    <t>SITC KANTO</t>
  </si>
  <si>
    <t>2625N</t>
  </si>
  <si>
    <t>SITC RUNDE</t>
  </si>
  <si>
    <t>SITC SHANDONG</t>
  </si>
  <si>
    <t>NYK CONSTELLATION</t>
  </si>
  <si>
    <t>0113E</t>
  </si>
  <si>
    <t>TBA</t>
  </si>
  <si>
    <t>SITC RUIDE</t>
  </si>
  <si>
    <t>2627N</t>
  </si>
  <si>
    <t>2635N</t>
  </si>
  <si>
    <t>2639N</t>
  </si>
  <si>
    <t>HF WEALTH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</si>
</sst>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mm/dd"/>
    <numFmt numFmtId="165" formatCode="dd/mm"/>
    <numFmt numFmtId="166" formatCode="0000&quot;N&quot;"/>
    <numFmt numFmtId="167" formatCode="0&quot;N&quot;"/>
    <numFmt numFmtId="168" formatCode="0&quot;S&quot;"/>
    <numFmt numFmtId="169" formatCode="_ * #,##0_ ;_ * \-#,##0_ ;_ * &quot;-&quot;_ ;_ @_ "/>
    <numFmt numFmtId="170" formatCode="000&quot;N&quot;"/>
    <numFmt numFmtId="171" formatCode="0000\W"/>
    <numFmt numFmtId="172" formatCode="000"/>
    <numFmt numFmtId="173" formatCode="000\N"/>
    <numFmt numFmtId="174" formatCode="\W000"/>
    <numFmt numFmtId="175" formatCode="0000&quot;E&quot;"/>
    <numFmt numFmtId="176" formatCode="#,##0;#,##0"/>
    <numFmt numFmtId="177" formatCode="[$-F400]h:mm:ss\ AM/PM"/>
    <numFmt numFmtId="178" formatCode="[$-409]d/mmm;@"/>
    <numFmt numFmtId="179" formatCode="[$€-2]\ #,##0.00_);[Red]\([$€-2]\ #,##0.00\)"/>
    <numFmt numFmtId="180" formatCode="00\S"/>
    <numFmt numFmtId="181" formatCode="[$-409]d\-mmm;@"/>
    <numFmt numFmtId="182" formatCode="000\S"/>
    <numFmt numFmtId="183" formatCode="00\N"/>
    <numFmt numFmtId="184" formatCode="000\N\ \/"/>
    <numFmt numFmtId="185" formatCode="00\S\ \/"/>
    <numFmt numFmtId="186" formatCode="000\S\/"/>
  </numFmts>
  <fonts count="213">
    <font>
      <sz val="10"/>
      <name val="Arial"/>
    </font>
    <font>
      <sz val="10"/>
      <name val="Arial"/>
      <family val="2"/>
    </font>
    <font>
      <sz val="12"/>
      <name val="宋体"/>
      <charset val="134"/>
    </font>
    <font>
      <sz val="11"/>
      <name val="ＭＳ Ｐゴシック"/>
      <family val="2"/>
      <charset val="128"/>
    </font>
    <font>
      <b/>
      <sz val="12"/>
      <color indexed="12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8"/>
      <name val="Arial"/>
      <family val="2"/>
    </font>
    <font>
      <sz val="11"/>
      <name val="Verdana"/>
      <family val="2"/>
    </font>
    <font>
      <sz val="11"/>
      <name val="Arial"/>
      <family val="2"/>
    </font>
    <font>
      <b/>
      <i/>
      <sz val="12"/>
      <name val="Verdana"/>
      <family val="2"/>
    </font>
    <font>
      <b/>
      <sz val="11"/>
      <name val="Verdana"/>
      <family val="2"/>
    </font>
    <font>
      <b/>
      <sz val="15"/>
      <color indexed="48"/>
      <name val="Verdana"/>
      <family val="2"/>
    </font>
    <font>
      <u/>
      <sz val="12"/>
      <color indexed="12"/>
      <name val="VNI-Times"/>
    </font>
    <font>
      <sz val="10"/>
      <name val="Garamond"/>
      <family val="1"/>
    </font>
    <font>
      <b/>
      <sz val="12"/>
      <name val="Garamond"/>
      <family val="1"/>
    </font>
    <font>
      <sz val="13"/>
      <name val="Garamond"/>
      <family val="1"/>
    </font>
    <font>
      <b/>
      <sz val="13"/>
      <color indexed="12"/>
      <name val="Garamond"/>
      <family val="1"/>
    </font>
    <font>
      <b/>
      <sz val="13"/>
      <name val="Garamond"/>
      <family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3"/>
      <color indexed="10"/>
      <name val="Garamond"/>
      <family val="1"/>
    </font>
    <font>
      <sz val="10"/>
      <name val="Arial"/>
      <family val="2"/>
    </font>
    <font>
      <b/>
      <sz val="13"/>
      <name val="Courier"/>
      <family val="3"/>
    </font>
    <font>
      <sz val="13"/>
      <name val="Courier"/>
      <family val="3"/>
    </font>
    <font>
      <b/>
      <sz val="12"/>
      <color indexed="17"/>
      <name val="Garamond"/>
      <family val="1"/>
    </font>
    <font>
      <b/>
      <u/>
      <sz val="12"/>
      <color indexed="17"/>
      <name val="Garamond"/>
      <family val="1"/>
    </font>
    <font>
      <b/>
      <u/>
      <sz val="12"/>
      <color indexed="12"/>
      <name val="Verdana"/>
      <family val="2"/>
    </font>
    <font>
      <sz val="14"/>
      <name val="Arial"/>
      <family val="2"/>
    </font>
    <font>
      <b/>
      <i/>
      <sz val="14"/>
      <color indexed="28"/>
      <name val="Garamond"/>
      <family val="1"/>
    </font>
    <font>
      <sz val="11"/>
      <name val="Book Antiqua"/>
      <family val="1"/>
    </font>
    <font>
      <b/>
      <u/>
      <sz val="14"/>
      <color indexed="9"/>
      <name val="Garamond"/>
      <family val="1"/>
    </font>
    <font>
      <b/>
      <sz val="14"/>
      <color indexed="9"/>
      <name val="Garamond"/>
      <family val="1"/>
    </font>
    <font>
      <sz val="14"/>
      <color indexed="9"/>
      <name val="Garamond"/>
      <family val="1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Garamond"/>
      <family val="1"/>
    </font>
    <font>
      <sz val="11"/>
      <color indexed="8"/>
      <name val="宋体"/>
      <charset val="134"/>
    </font>
    <font>
      <b/>
      <sz val="10"/>
      <color indexed="8"/>
      <name val="Arial Unicode MS"/>
      <family val="2"/>
      <charset val="134"/>
    </font>
    <font>
      <sz val="10"/>
      <color indexed="8"/>
      <name val="Arial Unicode MS"/>
      <family val="2"/>
      <charset val="134"/>
    </font>
    <font>
      <sz val="10"/>
      <color indexed="9"/>
      <name val="Arial Unicode MS"/>
      <family val="2"/>
      <charset val="134"/>
    </font>
    <font>
      <sz val="6"/>
      <color indexed="9"/>
      <name val="Arial Unicode MS"/>
      <family val="2"/>
      <charset val="134"/>
    </font>
    <font>
      <sz val="14"/>
      <color indexed="8"/>
      <name val="Arial Unicode MS"/>
      <family val="2"/>
      <charset val="134"/>
    </font>
    <font>
      <sz val="8"/>
      <color indexed="8"/>
      <name val="Arial Unicode MS"/>
      <family val="2"/>
      <charset val="134"/>
    </font>
    <font>
      <sz val="8"/>
      <name val="Arial Unicode MS"/>
      <family val="2"/>
      <charset val="134"/>
    </font>
    <font>
      <sz val="10"/>
      <name val="Arial Unicode MS"/>
      <family val="2"/>
      <charset val="134"/>
    </font>
    <font>
      <b/>
      <sz val="8"/>
      <color indexed="8"/>
      <name val="Arial Unicode MS"/>
      <family val="2"/>
    </font>
    <font>
      <b/>
      <sz val="10"/>
      <color indexed="8"/>
      <name val="Arial Unicode MS"/>
      <family val="2"/>
    </font>
    <font>
      <sz val="12"/>
      <name val="宋体"/>
      <family val="3"/>
      <charset val="134"/>
    </font>
    <font>
      <b/>
      <sz val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5"/>
      <color indexed="17"/>
      <name val="Garamond"/>
      <family val="1"/>
    </font>
    <font>
      <sz val="10"/>
      <name val="Courier"/>
      <family val="3"/>
    </font>
    <font>
      <b/>
      <sz val="15"/>
      <color indexed="48"/>
      <name val="Courier"/>
      <family val="3"/>
    </font>
    <font>
      <b/>
      <sz val="11"/>
      <name val="Courier"/>
      <family val="3"/>
    </font>
    <font>
      <sz val="11"/>
      <name val="Courier"/>
      <family val="3"/>
    </font>
    <font>
      <b/>
      <sz val="16"/>
      <color indexed="10"/>
      <name val="Courier"/>
      <family val="3"/>
    </font>
    <font>
      <sz val="12"/>
      <name val="Courier"/>
      <family val="3"/>
    </font>
    <font>
      <b/>
      <sz val="12"/>
      <color indexed="12"/>
      <name val="Courier"/>
      <family val="3"/>
    </font>
    <font>
      <b/>
      <u/>
      <sz val="12"/>
      <color indexed="17"/>
      <name val="Courier"/>
      <family val="3"/>
    </font>
    <font>
      <b/>
      <sz val="12"/>
      <color indexed="17"/>
      <name val="Courier"/>
      <family val="3"/>
    </font>
    <font>
      <b/>
      <sz val="13"/>
      <color indexed="10"/>
      <name val="Courier"/>
      <family val="3"/>
    </font>
    <font>
      <b/>
      <sz val="13"/>
      <color indexed="12"/>
      <name val="Courier"/>
      <family val="3"/>
    </font>
    <font>
      <b/>
      <sz val="19"/>
      <color indexed="8"/>
      <name val="Courier"/>
      <family val="3"/>
    </font>
    <font>
      <b/>
      <sz val="19"/>
      <color indexed="10"/>
      <name val="Courier"/>
      <family val="3"/>
    </font>
    <font>
      <sz val="15"/>
      <name val="Courier"/>
      <family val="3"/>
    </font>
    <font>
      <b/>
      <i/>
      <sz val="13"/>
      <color indexed="28"/>
      <name val="Garamond"/>
      <family val="1"/>
    </font>
    <font>
      <b/>
      <sz val="15"/>
      <color indexed="4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2"/>
      <color indexed="12"/>
      <name val="Times New Roman"/>
      <family val="1"/>
    </font>
    <font>
      <b/>
      <sz val="12"/>
      <name val="Times New Roman"/>
      <family val="1"/>
    </font>
    <font>
      <sz val="11"/>
      <color indexed="12"/>
      <name val="Times New Roman"/>
      <family val="1"/>
    </font>
    <font>
      <b/>
      <sz val="13"/>
      <name val="Times New Roman"/>
      <family val="1"/>
    </font>
    <font>
      <b/>
      <sz val="13"/>
      <color indexed="12"/>
      <name val="Times New Roman"/>
      <family val="1"/>
    </font>
    <font>
      <b/>
      <sz val="13"/>
      <color indexed="10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sz val="26"/>
      <name val="Times New Roman"/>
      <family val="1"/>
    </font>
    <font>
      <b/>
      <sz val="14"/>
      <name val="Times New Roman"/>
      <family val="1"/>
    </font>
    <font>
      <sz val="9"/>
      <name val="Arial"/>
      <family val="2"/>
    </font>
    <font>
      <sz val="10"/>
      <name val="宋体"/>
      <charset val="134"/>
    </font>
    <font>
      <b/>
      <sz val="8"/>
      <name val="Arial"/>
      <family val="2"/>
    </font>
    <font>
      <i/>
      <sz val="9"/>
      <color indexed="12"/>
      <name val="Arial"/>
      <family val="2"/>
    </font>
    <font>
      <sz val="12"/>
      <name val="Garamond"/>
      <family val="1"/>
    </font>
    <font>
      <b/>
      <i/>
      <sz val="13"/>
      <color indexed="12"/>
      <name val="Times New Roman"/>
      <family val="1"/>
    </font>
    <font>
      <sz val="24"/>
      <name val="Times New Roman"/>
      <family val="1"/>
    </font>
    <font>
      <u/>
      <sz val="10"/>
      <color indexed="12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name val="Arial"/>
      <family val="2"/>
    </font>
    <font>
      <sz val="20"/>
      <name val="Bahnschrift SemiCondensed"/>
      <family val="2"/>
    </font>
    <font>
      <sz val="15"/>
      <name val="Britannic Bold"/>
      <family val="2"/>
    </font>
    <font>
      <sz val="17"/>
      <name val="Arial"/>
      <family val="2"/>
    </font>
    <font>
      <sz val="12"/>
      <name val="Arial"/>
      <family val="2"/>
    </font>
    <font>
      <sz val="11"/>
      <color theme="1"/>
      <name val="Calibri"/>
      <family val="3"/>
      <charset val="134"/>
      <scheme val="minor"/>
    </font>
    <font>
      <b/>
      <sz val="13"/>
      <color rgb="FF660066"/>
      <name val="Garamond"/>
      <family val="1"/>
    </font>
    <font>
      <sz val="13"/>
      <color rgb="FF660066"/>
      <name val="Garamond"/>
      <family val="1"/>
    </font>
    <font>
      <b/>
      <i/>
      <sz val="12"/>
      <color rgb="FF660066"/>
      <name val="Garamond"/>
      <family val="1"/>
    </font>
    <font>
      <b/>
      <sz val="13"/>
      <color rgb="FFFF0000"/>
      <name val="Courier"/>
      <family val="3"/>
    </font>
    <font>
      <sz val="13"/>
      <color rgb="FFFF0000"/>
      <name val="Courier"/>
      <family val="3"/>
    </font>
    <font>
      <b/>
      <sz val="13"/>
      <color rgb="FFFF0000"/>
      <name val="Garamond"/>
      <family val="1"/>
    </font>
    <font>
      <sz val="13"/>
      <color rgb="FFFF0000"/>
      <name val="Garamond"/>
      <family val="1"/>
    </font>
    <font>
      <sz val="10"/>
      <color rgb="FFFF0000"/>
      <name val="Arial"/>
      <family val="2"/>
    </font>
    <font>
      <b/>
      <sz val="13"/>
      <color theme="5" tint="-0.499984740745262"/>
      <name val="Courier"/>
      <family val="3"/>
    </font>
    <font>
      <b/>
      <sz val="12"/>
      <color theme="5" tint="-0.499984740745262"/>
      <name val="Courier"/>
      <family val="3"/>
    </font>
    <font>
      <b/>
      <sz val="12"/>
      <color rgb="FFFF0000"/>
      <name val="Garamond"/>
      <family val="1"/>
    </font>
    <font>
      <b/>
      <i/>
      <u/>
      <sz val="14"/>
      <color rgb="FF00B0F0"/>
      <name val="Garamond"/>
      <family val="1"/>
    </font>
    <font>
      <b/>
      <i/>
      <sz val="14"/>
      <color rgb="FF00B0F0"/>
      <name val="Garamond"/>
      <family val="1"/>
    </font>
    <font>
      <sz val="13"/>
      <color theme="1"/>
      <name val="Courier"/>
      <family val="3"/>
    </font>
    <font>
      <b/>
      <sz val="12"/>
      <color theme="3"/>
      <name val="Garamond"/>
      <family val="1"/>
    </font>
    <font>
      <b/>
      <u/>
      <sz val="12"/>
      <color rgb="FFFF0000"/>
      <name val="Garamond"/>
      <family val="1"/>
    </font>
    <font>
      <b/>
      <u/>
      <sz val="13"/>
      <color rgb="FFFF0000"/>
      <name val="Garamond"/>
      <family val="1"/>
    </font>
    <font>
      <b/>
      <sz val="13"/>
      <color rgb="FF0000FF"/>
      <name val="Garamond"/>
      <family val="1"/>
    </font>
    <font>
      <sz val="8"/>
      <color theme="1"/>
      <name val="Arial Unicode MS"/>
      <family val="2"/>
      <charset val="134"/>
    </font>
    <font>
      <sz val="10"/>
      <color theme="1"/>
      <name val="Arial Unicode MS"/>
      <family val="2"/>
      <charset val="134"/>
    </font>
    <font>
      <b/>
      <sz val="12"/>
      <color rgb="FF009900"/>
      <name val="Garamond"/>
      <family val="1"/>
    </font>
    <font>
      <b/>
      <sz val="13"/>
      <color theme="1"/>
      <name val="Courier"/>
      <family val="3"/>
    </font>
    <font>
      <b/>
      <sz val="13"/>
      <color theme="1"/>
      <name val="Garamond"/>
      <family val="1"/>
    </font>
    <font>
      <sz val="13"/>
      <color theme="1"/>
      <name val="Garamond"/>
      <family val="1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b/>
      <sz val="12"/>
      <name val="Cambria"/>
      <family val="1"/>
      <scheme val="major"/>
    </font>
    <font>
      <b/>
      <sz val="15"/>
      <color rgb="FFFF0000"/>
      <name val="Garamond"/>
      <family val="1"/>
    </font>
    <font>
      <sz val="10"/>
      <color rgb="FF0099FF"/>
      <name val="Courier"/>
      <family val="3"/>
    </font>
    <font>
      <sz val="13"/>
      <name val="Cambria"/>
      <family val="1"/>
      <scheme val="major"/>
    </font>
    <font>
      <b/>
      <i/>
      <sz val="14"/>
      <color rgb="FF00B0F0"/>
      <name val="Cambria"/>
      <family val="1"/>
      <scheme val="major"/>
    </font>
    <font>
      <sz val="13"/>
      <color rgb="FFFF0000"/>
      <name val="Cambria"/>
      <family val="1"/>
      <scheme val="major"/>
    </font>
    <font>
      <sz val="13"/>
      <color theme="0" tint="-0.34998626667073579"/>
      <name val="Garamond"/>
      <family val="1"/>
    </font>
    <font>
      <b/>
      <sz val="13"/>
      <color theme="3" tint="0.39997558519241921"/>
      <name val="Garamond"/>
      <family val="1"/>
    </font>
    <font>
      <b/>
      <sz val="13"/>
      <color theme="4" tint="0.39997558519241921"/>
      <name val="Garamond"/>
      <family val="1"/>
    </font>
    <font>
      <sz val="10"/>
      <color theme="3" tint="0.39997558519241921"/>
      <name val="Arial"/>
      <family val="2"/>
    </font>
    <font>
      <sz val="13"/>
      <color theme="0" tint="-0.499984740745262"/>
      <name val="Garamond"/>
      <family val="1"/>
    </font>
    <font>
      <sz val="12"/>
      <color rgb="FFFF0000"/>
      <name val="Cambria"/>
      <family val="1"/>
      <scheme val="major"/>
    </font>
    <font>
      <b/>
      <sz val="13"/>
      <color rgb="FFFF0000"/>
      <name val="Cambria"/>
      <family val="1"/>
      <scheme val="major"/>
    </font>
    <font>
      <b/>
      <sz val="13"/>
      <name val="Cambria"/>
      <family val="1"/>
      <scheme val="major"/>
    </font>
    <font>
      <b/>
      <sz val="12"/>
      <color theme="5" tint="-0.499984740745262"/>
      <name val="Cambria"/>
      <family val="1"/>
      <scheme val="major"/>
    </font>
    <font>
      <sz val="13"/>
      <color theme="1"/>
      <name val="Cambria"/>
      <family val="1"/>
      <scheme val="major"/>
    </font>
    <font>
      <b/>
      <sz val="13"/>
      <color indexed="12"/>
      <name val="Cambria"/>
      <family val="1"/>
      <scheme val="major"/>
    </font>
    <font>
      <b/>
      <sz val="13"/>
      <color theme="4" tint="0.39997558519241921"/>
      <name val="Cambria"/>
      <family val="1"/>
      <scheme val="major"/>
    </font>
    <font>
      <b/>
      <sz val="13"/>
      <color theme="1"/>
      <name val="Cambria"/>
      <family val="1"/>
      <scheme val="major"/>
    </font>
    <font>
      <b/>
      <i/>
      <sz val="13"/>
      <color rgb="FFFF0000"/>
      <name val="Cambria"/>
      <family val="1"/>
      <scheme val="major"/>
    </font>
    <font>
      <b/>
      <i/>
      <sz val="13"/>
      <color rgb="FF660066"/>
      <name val="Garamond"/>
      <family val="1"/>
    </font>
    <font>
      <b/>
      <i/>
      <u/>
      <sz val="12"/>
      <color rgb="FF660066"/>
      <name val="Garamond"/>
      <family val="1"/>
    </font>
    <font>
      <b/>
      <u/>
      <sz val="16"/>
      <color rgb="FF0070C0"/>
      <name val="Times New Roman"/>
      <family val="1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9"/>
      <color rgb="FFFF0000"/>
      <name val="Arial"/>
      <family val="2"/>
    </font>
    <font>
      <sz val="12"/>
      <color theme="1"/>
      <name val="Garamond"/>
      <family val="1"/>
    </font>
    <font>
      <b/>
      <i/>
      <sz val="13"/>
      <color theme="5" tint="-0.499984740745262"/>
      <name val="Times New Roman"/>
      <family val="1"/>
    </font>
    <font>
      <b/>
      <sz val="13"/>
      <color rgb="FF0070C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4"/>
      <color theme="1"/>
      <name val="Arial Unicode MS"/>
      <family val="2"/>
      <charset val="134"/>
    </font>
    <font>
      <b/>
      <i/>
      <u/>
      <sz val="13"/>
      <color rgb="FF660066"/>
      <name val="Garamond"/>
      <family val="1"/>
    </font>
    <font>
      <sz val="11"/>
      <color theme="1"/>
      <name val="Calibri"/>
      <family val="2"/>
      <charset val="134"/>
      <scheme val="minor"/>
    </font>
    <font>
      <b/>
      <sz val="11"/>
      <color rgb="FF820000"/>
      <name val="Calibri"/>
      <family val="2"/>
      <scheme val="minor"/>
    </font>
    <font>
      <b/>
      <sz val="12"/>
      <color rgb="FFC80000"/>
      <name val="Calibri"/>
      <family val="2"/>
      <scheme val="minor"/>
    </font>
    <font>
      <sz val="12"/>
      <color indexed="12"/>
      <name val="VNI-Times"/>
    </font>
    <font>
      <b/>
      <sz val="12"/>
      <color indexed="48"/>
      <name val="Times New Roman"/>
      <family val="1"/>
    </font>
    <font>
      <b/>
      <i/>
      <sz val="12"/>
      <color rgb="FF7030A0"/>
      <name val="Times New Roman"/>
      <family val="1"/>
    </font>
    <font>
      <b/>
      <u/>
      <sz val="12"/>
      <name val="Times New Roman"/>
      <family val="1"/>
    </font>
    <font>
      <b/>
      <sz val="14"/>
      <color indexed="48"/>
      <name val="Times New Roman"/>
      <family val="1"/>
    </font>
    <font>
      <b/>
      <u/>
      <sz val="12"/>
      <color indexed="8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indexed="12"/>
      <name val="Times New Roman"/>
      <family val="1"/>
    </font>
    <font>
      <b/>
      <i/>
      <sz val="12"/>
      <color theme="5" tint="-0.499984740745262"/>
      <name val="Times New Roman"/>
      <family val="1"/>
    </font>
    <font>
      <b/>
      <u/>
      <sz val="14"/>
      <color rgb="FF00B050"/>
      <name val="Times New Roman"/>
      <family val="1"/>
    </font>
    <font>
      <b/>
      <u/>
      <sz val="16"/>
      <color rgb="FF00B050"/>
      <name val="Times New Roman"/>
      <family val="1"/>
    </font>
    <font>
      <i/>
      <sz val="12"/>
      <color theme="5" tint="-0.499984740745262"/>
      <name val="Times New Roman"/>
      <family val="1"/>
    </font>
    <font>
      <i/>
      <sz val="12"/>
      <name val="Times New Roman"/>
      <family val="1"/>
    </font>
    <font>
      <b/>
      <u/>
      <sz val="12"/>
      <color indexed="10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  <font>
      <b/>
      <u/>
      <sz val="13"/>
      <color rgb="FFFF0000"/>
      <name val="Times New Roman"/>
      <family val="1"/>
    </font>
    <font>
      <b/>
      <sz val="13"/>
      <color rgb="FF7030A0"/>
      <name val="Times New Roman"/>
      <family val="1"/>
    </font>
    <font>
      <b/>
      <i/>
      <u/>
      <sz val="13"/>
      <name val="Times New Roman"/>
      <family val="1"/>
    </font>
    <font>
      <b/>
      <u/>
      <sz val="13"/>
      <color rgb="FF0000FF"/>
      <name val="Times New Roman"/>
      <family val="1"/>
    </font>
    <font>
      <b/>
      <sz val="13"/>
      <color theme="5" tint="-0.499984740745262"/>
      <name val="Times New Roman"/>
      <family val="1"/>
    </font>
    <font>
      <b/>
      <i/>
      <sz val="13"/>
      <name val="Times New Roman"/>
      <family val="1"/>
    </font>
    <font>
      <b/>
      <i/>
      <u/>
      <sz val="13"/>
      <color rgb="FFFF0000"/>
      <name val="Times New Roman"/>
      <family val="1"/>
    </font>
    <font>
      <b/>
      <i/>
      <sz val="13"/>
      <color rgb="FF7030A0"/>
      <name val="Times New Roman"/>
      <family val="1"/>
    </font>
    <font>
      <sz val="13"/>
      <color rgb="FF7030A0"/>
      <name val="Times New Roman"/>
      <family val="1"/>
    </font>
    <font>
      <b/>
      <i/>
      <sz val="13"/>
      <color rgb="FFFF0000"/>
      <name val="Times New Roman"/>
      <family val="1"/>
    </font>
    <font>
      <b/>
      <i/>
      <sz val="13"/>
      <color rgb="FF660066"/>
      <name val="Times New Roman"/>
      <family val="1"/>
    </font>
    <font>
      <b/>
      <u/>
      <sz val="13"/>
      <name val="Times New Roman"/>
      <family val="1"/>
    </font>
    <font>
      <b/>
      <u/>
      <sz val="13"/>
      <color indexed="9"/>
      <name val="Times New Roman"/>
      <family val="1"/>
    </font>
    <font>
      <sz val="13"/>
      <color indexed="9"/>
      <name val="Times New Roman"/>
      <family val="1"/>
    </font>
    <font>
      <sz val="13"/>
      <color rgb="FF009900"/>
      <name val="Times New Roman"/>
      <family val="1"/>
    </font>
    <font>
      <sz val="13"/>
      <color indexed="17"/>
      <name val="Times New Roman"/>
      <family val="1"/>
    </font>
    <font>
      <sz val="13"/>
      <color indexed="12"/>
      <name val="Times New Roman"/>
      <family val="1"/>
    </font>
    <font>
      <b/>
      <sz val="13"/>
      <color rgb="FF660066"/>
      <name val="Times New Roman"/>
      <family val="1"/>
    </font>
    <font>
      <sz val="13"/>
      <color rgb="FF660066"/>
      <name val="Times New Roman"/>
      <family val="1"/>
    </font>
    <font>
      <b/>
      <u/>
      <sz val="13"/>
      <color indexed="12"/>
      <name val="Times New Roman"/>
      <family val="1"/>
    </font>
    <font>
      <sz val="13"/>
      <color theme="1"/>
      <name val="Times New Roman"/>
      <family val="1"/>
    </font>
    <font>
      <b/>
      <i/>
      <sz val="13"/>
      <color indexed="28"/>
      <name val="Times New Roman"/>
      <family val="1"/>
    </font>
    <font>
      <u/>
      <sz val="13"/>
      <name val="Times New Roman"/>
      <family val="1"/>
    </font>
    <font>
      <b/>
      <sz val="13"/>
      <color indexed="18"/>
      <name val="Times New Roman"/>
      <family val="1"/>
    </font>
    <font>
      <b/>
      <sz val="20"/>
      <color theme="7" tint="-0.249977111117893"/>
      <name val="Times New Roman"/>
      <family val="1"/>
    </font>
    <font>
      <b/>
      <sz val="13"/>
      <color theme="7" tint="-0.249977111117893"/>
      <name val="Times New Roman"/>
      <family val="1"/>
    </font>
    <font>
      <b/>
      <sz val="20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indexed="42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tted">
        <color rgb="FFFF0000"/>
      </left>
      <right style="dotted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tted">
        <color rgb="FFFF0000"/>
      </left>
      <right style="dotted">
        <color rgb="FFFF0000"/>
      </right>
      <top/>
      <bottom style="thin">
        <color indexed="64"/>
      </bottom>
      <diagonal/>
    </border>
    <border>
      <left style="dotted">
        <color rgb="FFFF0000"/>
      </left>
      <right style="dotted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8">
    <xf numFmtId="177" fontId="0" fillId="0" borderId="0"/>
    <xf numFmtId="177" fontId="14" fillId="0" borderId="0" applyNumberFormat="0" applyFill="0" applyBorder="0" applyAlignment="0" applyProtection="0">
      <alignment vertical="top"/>
      <protection locked="0"/>
    </xf>
    <xf numFmtId="177" fontId="92" fillId="0" borderId="0" applyNumberFormat="0" applyFill="0" applyBorder="0" applyAlignment="0" applyProtection="0">
      <alignment vertical="top"/>
      <protection locked="0"/>
    </xf>
    <xf numFmtId="177" fontId="23" fillId="0" borderId="0"/>
    <xf numFmtId="177" fontId="1" fillId="0" borderId="0"/>
    <xf numFmtId="177" fontId="2" fillId="0" borderId="0"/>
    <xf numFmtId="177" fontId="40" fillId="0" borderId="0">
      <alignment vertical="center"/>
    </xf>
    <xf numFmtId="177" fontId="1" fillId="0" borderId="0"/>
    <xf numFmtId="177" fontId="23" fillId="0" borderId="0"/>
    <xf numFmtId="173" fontId="51" fillId="0" borderId="0"/>
    <xf numFmtId="177" fontId="51" fillId="0" borderId="0"/>
    <xf numFmtId="177" fontId="51" fillId="0" borderId="0"/>
    <xf numFmtId="177" fontId="2" fillId="0" borderId="0"/>
    <xf numFmtId="174" fontId="2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1" fontId="51" fillId="0" borderId="0"/>
    <xf numFmtId="171" fontId="51" fillId="0" borderId="0"/>
    <xf numFmtId="171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>
      <alignment vertical="center"/>
    </xf>
    <xf numFmtId="171" fontId="51" fillId="0" borderId="0"/>
    <xf numFmtId="177" fontId="100" fillId="0" borderId="0">
      <alignment vertical="center"/>
    </xf>
    <xf numFmtId="177" fontId="2" fillId="0" borderId="0">
      <alignment vertical="center"/>
    </xf>
    <xf numFmtId="169" fontId="2" fillId="0" borderId="0" applyFont="0" applyFill="0" applyBorder="0" applyAlignment="0" applyProtection="0"/>
    <xf numFmtId="177" fontId="3" fillId="0" borderId="0"/>
    <xf numFmtId="0" fontId="165" fillId="0" borderId="0">
      <alignment vertical="center"/>
    </xf>
    <xf numFmtId="178" fontId="100" fillId="0" borderId="0">
      <alignment vertical="center"/>
    </xf>
    <xf numFmtId="178" fontId="100" fillId="0" borderId="0"/>
    <xf numFmtId="177" fontId="51" fillId="0" borderId="0"/>
    <xf numFmtId="177" fontId="51" fillId="0" borderId="0"/>
    <xf numFmtId="177" fontId="100" fillId="0" borderId="0">
      <alignment vertical="center"/>
    </xf>
  </cellStyleXfs>
  <cellXfs count="991">
    <xf numFmtId="177" fontId="0" fillId="0" borderId="0" xfId="0"/>
    <xf numFmtId="177" fontId="4" fillId="2" borderId="0" xfId="0" applyFont="1" applyFill="1"/>
    <xf numFmtId="177" fontId="5" fillId="2" borderId="0" xfId="0" applyFont="1" applyFill="1"/>
    <xf numFmtId="177" fontId="5" fillId="2" borderId="0" xfId="29" applyFont="1" applyFill="1">
      <alignment vertical="center"/>
    </xf>
    <xf numFmtId="177" fontId="6" fillId="2" borderId="0" xfId="0" applyFont="1" applyFill="1"/>
    <xf numFmtId="177" fontId="9" fillId="0" borderId="0" xfId="0" applyFont="1"/>
    <xf numFmtId="177" fontId="10" fillId="0" borderId="0" xfId="0" applyFont="1"/>
    <xf numFmtId="165" fontId="11" fillId="0" borderId="0" xfId="0" applyNumberFormat="1" applyFont="1"/>
    <xf numFmtId="177" fontId="12" fillId="0" borderId="0" xfId="0" applyFont="1"/>
    <xf numFmtId="177" fontId="13" fillId="0" borderId="0" xfId="0" applyFont="1"/>
    <xf numFmtId="177" fontId="7" fillId="0" borderId="0" xfId="0" applyFont="1" applyAlignment="1">
      <alignment horizontal="left"/>
    </xf>
    <xf numFmtId="177" fontId="7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177" fontId="15" fillId="0" borderId="0" xfId="0" applyFont="1"/>
    <xf numFmtId="177" fontId="0" fillId="0" borderId="0" xfId="0" applyAlignment="1">
      <alignment vertical="center" wrapText="1"/>
    </xf>
    <xf numFmtId="177" fontId="17" fillId="0" borderId="1" xfId="0" applyFont="1" applyBorder="1" applyAlignment="1">
      <alignment horizontal="center"/>
    </xf>
    <xf numFmtId="16" fontId="18" fillId="0" borderId="1" xfId="0" applyNumberFormat="1" applyFont="1" applyBorder="1" applyAlignment="1">
      <alignment horizontal="center"/>
    </xf>
    <xf numFmtId="16" fontId="17" fillId="0" borderId="1" xfId="0" applyNumberFormat="1" applyFont="1" applyBorder="1" applyAlignment="1">
      <alignment horizontal="center"/>
    </xf>
    <xf numFmtId="16" fontId="17" fillId="0" borderId="2" xfId="0" applyNumberFormat="1" applyFont="1" applyBorder="1" applyAlignment="1">
      <alignment horizontal="center"/>
    </xf>
    <xf numFmtId="177" fontId="17" fillId="0" borderId="3" xfId="0" applyFont="1" applyBorder="1" applyAlignment="1">
      <alignment horizontal="center"/>
    </xf>
    <xf numFmtId="16" fontId="18" fillId="0" borderId="3" xfId="0" applyNumberFormat="1" applyFont="1" applyBorder="1" applyAlignment="1">
      <alignment horizontal="center"/>
    </xf>
    <xf numFmtId="16" fontId="17" fillId="0" borderId="3" xfId="0" applyNumberFormat="1" applyFont="1" applyBorder="1" applyAlignment="1">
      <alignment horizontal="center"/>
    </xf>
    <xf numFmtId="16" fontId="17" fillId="0" borderId="4" xfId="0" applyNumberFormat="1" applyFont="1" applyBorder="1" applyAlignment="1">
      <alignment horizontal="center"/>
    </xf>
    <xf numFmtId="164" fontId="16" fillId="3" borderId="5" xfId="31" applyNumberFormat="1" applyFont="1" applyFill="1" applyBorder="1" applyAlignment="1">
      <alignment horizontal="center" vertical="center" wrapText="1"/>
    </xf>
    <xf numFmtId="164" fontId="16" fillId="3" borderId="6" xfId="31" applyNumberFormat="1" applyFont="1" applyFill="1" applyBorder="1" applyAlignment="1">
      <alignment horizontal="center" vertical="center" wrapText="1"/>
    </xf>
    <xf numFmtId="16" fontId="16" fillId="4" borderId="7" xfId="29" applyNumberFormat="1" applyFont="1" applyFill="1" applyBorder="1" applyAlignment="1">
      <alignment horizontal="center" vertical="center"/>
    </xf>
    <xf numFmtId="16" fontId="16" fillId="4" borderId="8" xfId="29" applyNumberFormat="1" applyFont="1" applyFill="1" applyBorder="1" applyAlignment="1">
      <alignment horizontal="center" vertical="center"/>
    </xf>
    <xf numFmtId="177" fontId="17" fillId="0" borderId="9" xfId="0" applyFont="1" applyBorder="1" applyAlignment="1">
      <alignment horizontal="center"/>
    </xf>
    <xf numFmtId="177" fontId="17" fillId="0" borderId="0" xfId="0" applyFont="1" applyAlignment="1">
      <alignment horizontal="center"/>
    </xf>
    <xf numFmtId="16" fontId="18" fillId="0" borderId="0" xfId="0" applyNumberFormat="1" applyFont="1" applyAlignment="1">
      <alignment horizontal="center"/>
    </xf>
    <xf numFmtId="16" fontId="17" fillId="0" borderId="0" xfId="0" applyNumberFormat="1" applyFont="1" applyAlignment="1">
      <alignment horizontal="center"/>
    </xf>
    <xf numFmtId="16" fontId="18" fillId="0" borderId="9" xfId="0" applyNumberFormat="1" applyFont="1" applyBorder="1" applyAlignment="1">
      <alignment horizontal="center"/>
    </xf>
    <xf numFmtId="177" fontId="17" fillId="0" borderId="10" xfId="0" applyFont="1" applyBorder="1" applyAlignment="1">
      <alignment horizontal="center"/>
    </xf>
    <xf numFmtId="16" fontId="18" fillId="0" borderId="10" xfId="0" applyNumberFormat="1" applyFont="1" applyBorder="1" applyAlignment="1">
      <alignment horizontal="center"/>
    </xf>
    <xf numFmtId="16" fontId="17" fillId="0" borderId="10" xfId="0" applyNumberFormat="1" applyFont="1" applyBorder="1" applyAlignment="1">
      <alignment horizontal="center"/>
    </xf>
    <xf numFmtId="177" fontId="17" fillId="0" borderId="11" xfId="0" applyFont="1" applyBorder="1" applyAlignment="1">
      <alignment horizontal="center"/>
    </xf>
    <xf numFmtId="16" fontId="18" fillId="0" borderId="11" xfId="0" applyNumberFormat="1" applyFont="1" applyBorder="1" applyAlignment="1">
      <alignment horizontal="center"/>
    </xf>
    <xf numFmtId="16" fontId="17" fillId="0" borderId="11" xfId="0" applyNumberFormat="1" applyFont="1" applyBorder="1" applyAlignment="1">
      <alignment horizontal="center"/>
    </xf>
    <xf numFmtId="16" fontId="22" fillId="5" borderId="11" xfId="0" applyNumberFormat="1" applyFont="1" applyFill="1" applyBorder="1" applyAlignment="1">
      <alignment horizontal="center"/>
    </xf>
    <xf numFmtId="16" fontId="17" fillId="6" borderId="11" xfId="0" applyNumberFormat="1" applyFont="1" applyFill="1" applyBorder="1" applyAlignment="1">
      <alignment horizontal="center"/>
    </xf>
    <xf numFmtId="177" fontId="17" fillId="7" borderId="11" xfId="0" applyFont="1" applyFill="1" applyBorder="1" applyAlignment="1">
      <alignment horizontal="center"/>
    </xf>
    <xf numFmtId="16" fontId="18" fillId="7" borderId="11" xfId="0" applyNumberFormat="1" applyFont="1" applyFill="1" applyBorder="1" applyAlignment="1">
      <alignment horizontal="center"/>
    </xf>
    <xf numFmtId="16" fontId="17" fillId="7" borderId="11" xfId="0" applyNumberFormat="1" applyFont="1" applyFill="1" applyBorder="1" applyAlignment="1">
      <alignment horizontal="center"/>
    </xf>
    <xf numFmtId="177" fontId="17" fillId="8" borderId="11" xfId="0" applyFont="1" applyFill="1" applyBorder="1" applyAlignment="1">
      <alignment horizontal="center"/>
    </xf>
    <xf numFmtId="16" fontId="18" fillId="8" borderId="11" xfId="0" applyNumberFormat="1" applyFont="1" applyFill="1" applyBorder="1" applyAlignment="1">
      <alignment horizontal="center"/>
    </xf>
    <xf numFmtId="16" fontId="17" fillId="8" borderId="11" xfId="0" applyNumberFormat="1" applyFont="1" applyFill="1" applyBorder="1" applyAlignment="1">
      <alignment horizontal="center"/>
    </xf>
    <xf numFmtId="16" fontId="24" fillId="9" borderId="11" xfId="0" applyNumberFormat="1" applyFont="1" applyFill="1" applyBorder="1" applyAlignment="1">
      <alignment horizontal="center" vertical="center" wrapText="1"/>
    </xf>
    <xf numFmtId="16" fontId="24" fillId="10" borderId="11" xfId="0" applyNumberFormat="1" applyFont="1" applyFill="1" applyBorder="1" applyAlignment="1">
      <alignment horizontal="center" vertical="center" wrapText="1"/>
    </xf>
    <xf numFmtId="16" fontId="24" fillId="8" borderId="11" xfId="0" applyNumberFormat="1" applyFont="1" applyFill="1" applyBorder="1" applyAlignment="1">
      <alignment horizontal="center" vertical="center" wrapText="1"/>
    </xf>
    <xf numFmtId="177" fontId="26" fillId="0" borderId="0" xfId="0" applyFont="1" applyAlignment="1">
      <alignment horizontal="left"/>
    </xf>
    <xf numFmtId="177" fontId="26" fillId="0" borderId="11" xfId="0" applyFont="1" applyBorder="1" applyAlignment="1">
      <alignment horizontal="center"/>
    </xf>
    <xf numFmtId="177" fontId="28" fillId="2" borderId="0" xfId="0" applyFont="1" applyFill="1"/>
    <xf numFmtId="177" fontId="29" fillId="0" borderId="0" xfId="0" applyFont="1"/>
    <xf numFmtId="177" fontId="6" fillId="0" borderId="0" xfId="0" applyFont="1"/>
    <xf numFmtId="177" fontId="26" fillId="0" borderId="12" xfId="0" applyFont="1" applyBorder="1" applyAlignment="1">
      <alignment horizontal="center"/>
    </xf>
    <xf numFmtId="16" fontId="101" fillId="13" borderId="13" xfId="0" applyNumberFormat="1" applyFont="1" applyFill="1" applyBorder="1" applyAlignment="1">
      <alignment horizontal="center"/>
    </xf>
    <xf numFmtId="16" fontId="102" fillId="13" borderId="14" xfId="0" applyNumberFormat="1" applyFont="1" applyFill="1" applyBorder="1" applyAlignment="1">
      <alignment horizontal="center"/>
    </xf>
    <xf numFmtId="177" fontId="32" fillId="14" borderId="0" xfId="0" applyFont="1" applyFill="1"/>
    <xf numFmtId="177" fontId="33" fillId="14" borderId="0" xfId="0" applyFont="1" applyFill="1"/>
    <xf numFmtId="16" fontId="34" fillId="14" borderId="0" xfId="0" applyNumberFormat="1" applyFont="1" applyFill="1" applyAlignment="1">
      <alignment horizontal="center"/>
    </xf>
    <xf numFmtId="16" fontId="26" fillId="0" borderId="12" xfId="0" applyNumberFormat="1" applyFont="1" applyBorder="1" applyAlignment="1">
      <alignment horizontal="center"/>
    </xf>
    <xf numFmtId="177" fontId="103" fillId="13" borderId="15" xfId="0" applyFont="1" applyFill="1" applyBorder="1"/>
    <xf numFmtId="177" fontId="103" fillId="13" borderId="0" xfId="0" applyFont="1" applyFill="1"/>
    <xf numFmtId="177" fontId="23" fillId="0" borderId="0" xfId="3"/>
    <xf numFmtId="177" fontId="10" fillId="0" borderId="0" xfId="3" applyFont="1"/>
    <xf numFmtId="177" fontId="9" fillId="0" borderId="0" xfId="3" applyFont="1"/>
    <xf numFmtId="177" fontId="31" fillId="0" borderId="0" xfId="3" applyFont="1"/>
    <xf numFmtId="177" fontId="0" fillId="15" borderId="0" xfId="0" applyFill="1"/>
    <xf numFmtId="177" fontId="23" fillId="0" borderId="0" xfId="0" applyFont="1"/>
    <xf numFmtId="177" fontId="104" fillId="15" borderId="16" xfId="0" applyFont="1" applyFill="1" applyBorder="1"/>
    <xf numFmtId="177" fontId="104" fillId="15" borderId="17" xfId="0" applyFont="1" applyFill="1" applyBorder="1"/>
    <xf numFmtId="177" fontId="105" fillId="15" borderId="17" xfId="0" applyFont="1" applyFill="1" applyBorder="1" applyAlignment="1">
      <alignment horizontal="center"/>
    </xf>
    <xf numFmtId="16" fontId="106" fillId="15" borderId="17" xfId="0" applyNumberFormat="1" applyFont="1" applyFill="1" applyBorder="1" applyAlignment="1">
      <alignment horizontal="center"/>
    </xf>
    <xf numFmtId="16" fontId="107" fillId="15" borderId="17" xfId="0" applyNumberFormat="1" applyFont="1" applyFill="1" applyBorder="1" applyAlignment="1">
      <alignment horizontal="center"/>
    </xf>
    <xf numFmtId="177" fontId="108" fillId="15" borderId="18" xfId="0" applyFont="1" applyFill="1" applyBorder="1"/>
    <xf numFmtId="177" fontId="105" fillId="15" borderId="15" xfId="0" applyFont="1" applyFill="1" applyBorder="1"/>
    <xf numFmtId="177" fontId="105" fillId="15" borderId="0" xfId="0" applyFont="1" applyFill="1"/>
    <xf numFmtId="177" fontId="108" fillId="15" borderId="13" xfId="0" applyFont="1" applyFill="1" applyBorder="1"/>
    <xf numFmtId="177" fontId="105" fillId="15" borderId="19" xfId="0" applyFont="1" applyFill="1" applyBorder="1"/>
    <xf numFmtId="177" fontId="105" fillId="15" borderId="20" xfId="0" applyFont="1" applyFill="1" applyBorder="1"/>
    <xf numFmtId="177" fontId="108" fillId="15" borderId="14" xfId="0" applyFont="1" applyFill="1" applyBorder="1"/>
    <xf numFmtId="16" fontId="34" fillId="15" borderId="0" xfId="0" applyNumberFormat="1" applyFont="1" applyFill="1" applyAlignment="1">
      <alignment horizontal="center"/>
    </xf>
    <xf numFmtId="177" fontId="29" fillId="15" borderId="0" xfId="0" applyFont="1" applyFill="1"/>
    <xf numFmtId="167" fontId="25" fillId="0" borderId="11" xfId="0" applyNumberFormat="1" applyFont="1" applyBorder="1" applyAlignment="1">
      <alignment horizontal="center"/>
    </xf>
    <xf numFmtId="167" fontId="26" fillId="0" borderId="11" xfId="0" applyNumberFormat="1" applyFont="1" applyBorder="1" applyAlignment="1">
      <alignment horizontal="center"/>
    </xf>
    <xf numFmtId="16" fontId="18" fillId="15" borderId="11" xfId="0" applyNumberFormat="1" applyFont="1" applyFill="1" applyBorder="1" applyAlignment="1">
      <alignment horizontal="center"/>
    </xf>
    <xf numFmtId="16" fontId="17" fillId="15" borderId="11" xfId="0" applyNumberFormat="1" applyFont="1" applyFill="1" applyBorder="1" applyAlignment="1">
      <alignment horizontal="center"/>
    </xf>
    <xf numFmtId="167" fontId="26" fillId="15" borderId="11" xfId="0" applyNumberFormat="1" applyFont="1" applyFill="1" applyBorder="1" applyAlignment="1">
      <alignment horizontal="center"/>
    </xf>
    <xf numFmtId="16" fontId="26" fillId="15" borderId="12" xfId="0" applyNumberFormat="1" applyFont="1" applyFill="1" applyBorder="1" applyAlignment="1">
      <alignment horizontal="center"/>
    </xf>
    <xf numFmtId="177" fontId="35" fillId="0" borderId="0" xfId="0" applyFont="1"/>
    <xf numFmtId="167" fontId="27" fillId="0" borderId="11" xfId="0" applyNumberFormat="1" applyFont="1" applyBorder="1" applyAlignment="1">
      <alignment horizontal="center"/>
    </xf>
    <xf numFmtId="16" fontId="109" fillId="16" borderId="11" xfId="0" applyNumberFormat="1" applyFont="1" applyFill="1" applyBorder="1" applyAlignment="1">
      <alignment horizontal="center" vertical="center" wrapText="1"/>
    </xf>
    <xf numFmtId="16" fontId="110" fillId="16" borderId="11" xfId="0" applyNumberFormat="1" applyFont="1" applyFill="1" applyBorder="1" applyAlignment="1">
      <alignment horizontal="center" vertical="center" wrapText="1"/>
    </xf>
    <xf numFmtId="167" fontId="111" fillId="17" borderId="11" xfId="0" applyNumberFormat="1" applyFont="1" applyFill="1" applyBorder="1" applyAlignment="1">
      <alignment horizontal="center"/>
    </xf>
    <xf numFmtId="167" fontId="26" fillId="0" borderId="12" xfId="0" applyNumberFormat="1" applyFont="1" applyBorder="1" applyAlignment="1">
      <alignment horizontal="center"/>
    </xf>
    <xf numFmtId="177" fontId="27" fillId="0" borderId="0" xfId="3" applyFont="1" applyAlignment="1">
      <alignment horizontal="left"/>
    </xf>
    <xf numFmtId="177" fontId="26" fillId="0" borderId="0" xfId="3" applyFont="1" applyAlignment="1">
      <alignment horizontal="left"/>
    </xf>
    <xf numFmtId="177" fontId="112" fillId="0" borderId="0" xfId="3" applyFont="1" applyAlignment="1">
      <alignment horizontal="left"/>
    </xf>
    <xf numFmtId="177" fontId="113" fillId="0" borderId="0" xfId="3" applyFont="1" applyAlignment="1">
      <alignment horizontal="left"/>
    </xf>
    <xf numFmtId="16" fontId="17" fillId="0" borderId="11" xfId="0" applyNumberFormat="1" applyFont="1" applyBorder="1" applyAlignment="1">
      <alignment horizontal="center" wrapText="1"/>
    </xf>
    <xf numFmtId="167" fontId="114" fillId="0" borderId="11" xfId="0" applyNumberFormat="1" applyFont="1" applyBorder="1" applyAlignment="1">
      <alignment horizontal="center"/>
    </xf>
    <xf numFmtId="16" fontId="107" fillId="15" borderId="0" xfId="0" applyNumberFormat="1" applyFont="1" applyFill="1" applyAlignment="1">
      <alignment horizontal="center"/>
    </xf>
    <xf numFmtId="177" fontId="36" fillId="0" borderId="0" xfId="0" applyFont="1"/>
    <xf numFmtId="16" fontId="115" fillId="18" borderId="12" xfId="0" applyNumberFormat="1" applyFont="1" applyFill="1" applyBorder="1" applyAlignment="1">
      <alignment horizontal="center"/>
    </xf>
    <xf numFmtId="167" fontId="114" fillId="15" borderId="11" xfId="0" applyNumberFormat="1" applyFont="1" applyFill="1" applyBorder="1" applyAlignment="1">
      <alignment horizontal="center"/>
    </xf>
    <xf numFmtId="16" fontId="116" fillId="18" borderId="12" xfId="0" applyNumberFormat="1" applyFont="1" applyFill="1" applyBorder="1" applyAlignment="1">
      <alignment horizontal="center"/>
    </xf>
    <xf numFmtId="16" fontId="111" fillId="0" borderId="12" xfId="0" applyNumberFormat="1" applyFont="1" applyBorder="1" applyAlignment="1">
      <alignment horizontal="center"/>
    </xf>
    <xf numFmtId="167" fontId="111" fillId="0" borderId="11" xfId="0" applyNumberFormat="1" applyFont="1" applyBorder="1" applyAlignment="1">
      <alignment horizontal="center"/>
    </xf>
    <xf numFmtId="16" fontId="106" fillId="0" borderId="11" xfId="0" applyNumberFormat="1" applyFont="1" applyBorder="1" applyAlignment="1">
      <alignment horizontal="center"/>
    </xf>
    <xf numFmtId="167" fontId="26" fillId="19" borderId="11" xfId="0" applyNumberFormat="1" applyFont="1" applyFill="1" applyBorder="1" applyAlignment="1">
      <alignment horizontal="center"/>
    </xf>
    <xf numFmtId="16" fontId="117" fillId="20" borderId="11" xfId="0" applyNumberFormat="1" applyFont="1" applyFill="1" applyBorder="1" applyAlignment="1">
      <alignment horizontal="center"/>
    </xf>
    <xf numFmtId="167" fontId="26" fillId="20" borderId="11" xfId="0" applyNumberFormat="1" applyFont="1" applyFill="1" applyBorder="1" applyAlignment="1">
      <alignment horizontal="center" wrapText="1"/>
    </xf>
    <xf numFmtId="16" fontId="118" fillId="20" borderId="11" xfId="0" applyNumberFormat="1" applyFont="1" applyFill="1" applyBorder="1" applyAlignment="1">
      <alignment horizontal="center" wrapText="1"/>
    </xf>
    <xf numFmtId="16" fontId="26" fillId="20" borderId="12" xfId="0" applyNumberFormat="1" applyFont="1" applyFill="1" applyBorder="1" applyAlignment="1">
      <alignment horizontal="center" wrapText="1"/>
    </xf>
    <xf numFmtId="16" fontId="26" fillId="20" borderId="12" xfId="0" applyNumberFormat="1" applyFont="1" applyFill="1" applyBorder="1" applyAlignment="1">
      <alignment horizontal="center"/>
    </xf>
    <xf numFmtId="167" fontId="116" fillId="20" borderId="11" xfId="0" applyNumberFormat="1" applyFont="1" applyFill="1" applyBorder="1" applyAlignment="1">
      <alignment horizontal="center"/>
    </xf>
    <xf numFmtId="167" fontId="26" fillId="20" borderId="11" xfId="0" applyNumberFormat="1" applyFont="1" applyFill="1" applyBorder="1" applyAlignment="1">
      <alignment horizontal="center"/>
    </xf>
    <xf numFmtId="177" fontId="41" fillId="11" borderId="0" xfId="6" applyFont="1" applyFill="1" applyAlignment="1">
      <alignment horizontal="left" vertical="center"/>
    </xf>
    <xf numFmtId="177" fontId="42" fillId="11" borderId="0" xfId="6" applyFont="1" applyFill="1" applyAlignment="1">
      <alignment horizontal="center" vertical="center"/>
    </xf>
    <xf numFmtId="177" fontId="45" fillId="0" borderId="7" xfId="6" applyFont="1" applyBorder="1" applyAlignment="1">
      <alignment horizontal="center" vertical="center"/>
    </xf>
    <xf numFmtId="177" fontId="42" fillId="0" borderId="7" xfId="6" applyFont="1" applyBorder="1" applyAlignment="1">
      <alignment horizontal="center" vertical="center"/>
    </xf>
    <xf numFmtId="177" fontId="46" fillId="0" borderId="7" xfId="6" applyFont="1" applyBorder="1" applyAlignment="1">
      <alignment horizontal="center" vertical="center" wrapText="1"/>
    </xf>
    <xf numFmtId="177" fontId="46" fillId="0" borderId="7" xfId="6" applyFont="1" applyBorder="1" applyAlignment="1">
      <alignment horizontal="center" vertical="center"/>
    </xf>
    <xf numFmtId="14" fontId="42" fillId="0" borderId="7" xfId="6" applyNumberFormat="1" applyFont="1" applyBorder="1" applyAlignment="1">
      <alignment horizontal="center" vertical="center"/>
    </xf>
    <xf numFmtId="177" fontId="42" fillId="0" borderId="0" xfId="6" applyFont="1" applyAlignment="1">
      <alignment horizontal="center" vertical="center"/>
    </xf>
    <xf numFmtId="177" fontId="45" fillId="11" borderId="7" xfId="6" applyFont="1" applyFill="1" applyBorder="1" applyAlignment="1">
      <alignment horizontal="center" vertical="center"/>
    </xf>
    <xf numFmtId="177" fontId="42" fillId="11" borderId="7" xfId="6" applyFont="1" applyFill="1" applyBorder="1" applyAlignment="1">
      <alignment horizontal="center" vertical="center"/>
    </xf>
    <xf numFmtId="177" fontId="46" fillId="11" borderId="7" xfId="6" applyFont="1" applyFill="1" applyBorder="1" applyAlignment="1">
      <alignment horizontal="center" vertical="center" wrapText="1"/>
    </xf>
    <xf numFmtId="177" fontId="46" fillId="11" borderId="7" xfId="6" applyFont="1" applyFill="1" applyBorder="1" applyAlignment="1">
      <alignment horizontal="center" vertical="center"/>
    </xf>
    <xf numFmtId="14" fontId="42" fillId="11" borderId="7" xfId="6" applyNumberFormat="1" applyFont="1" applyFill="1" applyBorder="1" applyAlignment="1">
      <alignment horizontal="center" vertical="center"/>
    </xf>
    <xf numFmtId="177" fontId="42" fillId="21" borderId="7" xfId="6" applyFont="1" applyFill="1" applyBorder="1" applyAlignment="1">
      <alignment horizontal="center" vertical="center"/>
    </xf>
    <xf numFmtId="177" fontId="46" fillId="21" borderId="7" xfId="6" applyFont="1" applyFill="1" applyBorder="1" applyAlignment="1">
      <alignment horizontal="center" vertical="center" wrapText="1"/>
    </xf>
    <xf numFmtId="177" fontId="46" fillId="21" borderId="7" xfId="6" applyFont="1" applyFill="1" applyBorder="1" applyAlignment="1">
      <alignment horizontal="center" vertical="center"/>
    </xf>
    <xf numFmtId="177" fontId="119" fillId="0" borderId="7" xfId="6" applyFont="1" applyBorder="1" applyAlignment="1">
      <alignment horizontal="center" vertical="center" wrapText="1"/>
    </xf>
    <xf numFmtId="177" fontId="119" fillId="0" borderId="7" xfId="6" applyFont="1" applyBorder="1" applyAlignment="1">
      <alignment horizontal="center" vertical="center"/>
    </xf>
    <xf numFmtId="177" fontId="120" fillId="0" borderId="7" xfId="6" applyFont="1" applyBorder="1" applyAlignment="1">
      <alignment horizontal="center" vertical="center"/>
    </xf>
    <xf numFmtId="14" fontId="120" fillId="0" borderId="7" xfId="6" applyNumberFormat="1" applyFont="1" applyBorder="1" applyAlignment="1">
      <alignment horizontal="center" vertical="center"/>
    </xf>
    <xf numFmtId="177" fontId="42" fillId="11" borderId="0" xfId="6" applyFont="1" applyFill="1" applyAlignment="1">
      <alignment horizontal="left" vertical="center"/>
    </xf>
    <xf numFmtId="177" fontId="47" fillId="0" borderId="21" xfId="6" applyFont="1" applyBorder="1" applyAlignment="1">
      <alignment horizontal="center" vertical="center" wrapText="1"/>
    </xf>
    <xf numFmtId="177" fontId="47" fillId="0" borderId="21" xfId="6" applyFont="1" applyBorder="1" applyAlignment="1">
      <alignment horizontal="center" vertical="center"/>
    </xf>
    <xf numFmtId="177" fontId="47" fillId="0" borderId="7" xfId="6" applyFont="1" applyBorder="1" applyAlignment="1">
      <alignment horizontal="center" vertical="center"/>
    </xf>
    <xf numFmtId="177" fontId="47" fillId="0" borderId="22" xfId="6" applyFont="1" applyBorder="1" applyAlignment="1">
      <alignment horizontal="center" vertical="center" wrapText="1"/>
    </xf>
    <xf numFmtId="177" fontId="49" fillId="11" borderId="0" xfId="6" applyFont="1" applyFill="1" applyAlignment="1">
      <alignment horizontal="left" vertical="center"/>
    </xf>
    <xf numFmtId="177" fontId="50" fillId="11" borderId="0" xfId="6" applyFont="1" applyFill="1" applyAlignment="1">
      <alignment horizontal="left" vertical="center"/>
    </xf>
    <xf numFmtId="177" fontId="50" fillId="11" borderId="0" xfId="6" applyFont="1" applyFill="1" applyAlignment="1">
      <alignment horizontal="left" vertical="center" indent="1"/>
    </xf>
    <xf numFmtId="16" fontId="111" fillId="20" borderId="12" xfId="0" applyNumberFormat="1" applyFont="1" applyFill="1" applyBorder="1" applyAlignment="1">
      <alignment horizontal="center"/>
    </xf>
    <xf numFmtId="166" fontId="114" fillId="0" borderId="11" xfId="0" applyNumberFormat="1" applyFont="1" applyBorder="1" applyAlignment="1">
      <alignment horizontal="center"/>
    </xf>
    <xf numFmtId="170" fontId="114" fillId="0" borderId="11" xfId="0" applyNumberFormat="1" applyFont="1" applyBorder="1" applyAlignment="1">
      <alignment horizontal="center"/>
    </xf>
    <xf numFmtId="16" fontId="106" fillId="22" borderId="11" xfId="0" applyNumberFormat="1" applyFont="1" applyFill="1" applyBorder="1" applyAlignment="1">
      <alignment horizontal="center"/>
    </xf>
    <xf numFmtId="16" fontId="111" fillId="22" borderId="12" xfId="0" applyNumberFormat="1" applyFont="1" applyFill="1" applyBorder="1" applyAlignment="1">
      <alignment horizontal="center"/>
    </xf>
    <xf numFmtId="16" fontId="106" fillId="22" borderId="11" xfId="0" applyNumberFormat="1" applyFont="1" applyFill="1" applyBorder="1" applyAlignment="1">
      <alignment horizontal="center" wrapText="1"/>
    </xf>
    <xf numFmtId="177" fontId="114" fillId="0" borderId="0" xfId="0" applyFont="1" applyAlignment="1">
      <alignment horizontal="center"/>
    </xf>
    <xf numFmtId="16" fontId="17" fillId="0" borderId="0" xfId="0" applyNumberFormat="1" applyFont="1" applyAlignment="1">
      <alignment horizontal="center" wrapText="1"/>
    </xf>
    <xf numFmtId="16" fontId="17" fillId="22" borderId="11" xfId="0" applyNumberFormat="1" applyFont="1" applyFill="1" applyBorder="1" applyAlignment="1">
      <alignment horizontal="center" wrapText="1"/>
    </xf>
    <xf numFmtId="16" fontId="107" fillId="0" borderId="11" xfId="0" applyNumberFormat="1" applyFont="1" applyBorder="1" applyAlignment="1">
      <alignment horizontal="center" wrapText="1"/>
    </xf>
    <xf numFmtId="167" fontId="26" fillId="22" borderId="11" xfId="0" applyNumberFormat="1" applyFont="1" applyFill="1" applyBorder="1" applyAlignment="1">
      <alignment horizontal="center"/>
    </xf>
    <xf numFmtId="172" fontId="114" fillId="0" borderId="11" xfId="0" applyNumberFormat="1" applyFont="1" applyBorder="1" applyAlignment="1">
      <alignment horizontal="center"/>
    </xf>
    <xf numFmtId="16" fontId="17" fillId="22" borderId="11" xfId="0" applyNumberFormat="1" applyFont="1" applyFill="1" applyBorder="1" applyAlignment="1">
      <alignment horizontal="center"/>
    </xf>
    <xf numFmtId="16" fontId="18" fillId="22" borderId="11" xfId="0" applyNumberFormat="1" applyFont="1" applyFill="1" applyBorder="1" applyAlignment="1">
      <alignment horizontal="center"/>
    </xf>
    <xf numFmtId="167" fontId="111" fillId="22" borderId="11" xfId="0" applyNumberFormat="1" applyFont="1" applyFill="1" applyBorder="1" applyAlignment="1">
      <alignment horizontal="center"/>
    </xf>
    <xf numFmtId="177" fontId="52" fillId="23" borderId="0" xfId="0" applyFont="1" applyFill="1"/>
    <xf numFmtId="167" fontId="114" fillId="22" borderId="11" xfId="0" applyNumberFormat="1" applyFont="1" applyFill="1" applyBorder="1" applyAlignment="1">
      <alignment horizontal="center"/>
    </xf>
    <xf numFmtId="172" fontId="114" fillId="22" borderId="11" xfId="0" applyNumberFormat="1" applyFont="1" applyFill="1" applyBorder="1" applyAlignment="1">
      <alignment horizontal="center"/>
    </xf>
    <xf numFmtId="172" fontId="114" fillId="15" borderId="11" xfId="0" applyNumberFormat="1" applyFont="1" applyFill="1" applyBorder="1" applyAlignment="1">
      <alignment horizontal="center"/>
    </xf>
    <xf numFmtId="16" fontId="17" fillId="15" borderId="11" xfId="0" applyNumberFormat="1" applyFont="1" applyFill="1" applyBorder="1" applyAlignment="1">
      <alignment horizontal="center" wrapText="1"/>
    </xf>
    <xf numFmtId="167" fontId="121" fillId="15" borderId="11" xfId="0" applyNumberFormat="1" applyFont="1" applyFill="1" applyBorder="1" applyAlignment="1">
      <alignment horizontal="center"/>
    </xf>
    <xf numFmtId="177" fontId="6" fillId="23" borderId="0" xfId="0" applyFont="1" applyFill="1"/>
    <xf numFmtId="177" fontId="0" fillId="23" borderId="0" xfId="0" applyFill="1"/>
    <xf numFmtId="167" fontId="111" fillId="15" borderId="11" xfId="0" applyNumberFormat="1" applyFont="1" applyFill="1" applyBorder="1" applyAlignment="1">
      <alignment horizontal="center"/>
    </xf>
    <xf numFmtId="167" fontId="121" fillId="0" borderId="11" xfId="0" applyNumberFormat="1" applyFont="1" applyBorder="1" applyAlignment="1">
      <alignment horizontal="center"/>
    </xf>
    <xf numFmtId="16" fontId="111" fillId="0" borderId="23" xfId="0" applyNumberFormat="1" applyFont="1" applyBorder="1" applyAlignment="1">
      <alignment horizontal="center"/>
    </xf>
    <xf numFmtId="16" fontId="26" fillId="0" borderId="23" xfId="0" applyNumberFormat="1" applyFont="1" applyBorder="1" applyAlignment="1">
      <alignment horizontal="center"/>
    </xf>
    <xf numFmtId="16" fontId="24" fillId="0" borderId="11" xfId="0" applyNumberFormat="1" applyFont="1" applyBorder="1" applyAlignment="1">
      <alignment horizontal="center" vertical="center" wrapText="1"/>
    </xf>
    <xf numFmtId="16" fontId="110" fillId="0" borderId="11" xfId="0" applyNumberFormat="1" applyFont="1" applyBorder="1" applyAlignment="1">
      <alignment horizontal="center" vertical="center" wrapText="1"/>
    </xf>
    <xf numFmtId="16" fontId="24" fillId="23" borderId="11" xfId="0" applyNumberFormat="1" applyFont="1" applyFill="1" applyBorder="1" applyAlignment="1">
      <alignment horizontal="center" vertical="center" wrapText="1"/>
    </xf>
    <xf numFmtId="177" fontId="122" fillId="15" borderId="15" xfId="0" applyFont="1" applyFill="1" applyBorder="1"/>
    <xf numFmtId="177" fontId="122" fillId="15" borderId="0" xfId="0" applyFont="1" applyFill="1"/>
    <xf numFmtId="177" fontId="114" fillId="15" borderId="0" xfId="0" applyFont="1" applyFill="1" applyAlignment="1">
      <alignment horizontal="center"/>
    </xf>
    <xf numFmtId="16" fontId="123" fillId="15" borderId="0" xfId="0" applyNumberFormat="1" applyFont="1" applyFill="1" applyAlignment="1">
      <alignment horizontal="center"/>
    </xf>
    <xf numFmtId="16" fontId="124" fillId="15" borderId="0" xfId="0" applyNumberFormat="1" applyFont="1" applyFill="1" applyAlignment="1">
      <alignment horizontal="center"/>
    </xf>
    <xf numFmtId="177" fontId="114" fillId="15" borderId="0" xfId="0" applyFont="1" applyFill="1"/>
    <xf numFmtId="177" fontId="122" fillId="15" borderId="19" xfId="0" applyFont="1" applyFill="1" applyBorder="1"/>
    <xf numFmtId="177" fontId="122" fillId="15" borderId="20" xfId="0" applyFont="1" applyFill="1" applyBorder="1"/>
    <xf numFmtId="177" fontId="114" fillId="15" borderId="20" xfId="0" applyFont="1" applyFill="1" applyBorder="1"/>
    <xf numFmtId="177" fontId="125" fillId="0" borderId="0" xfId="3" applyFont="1"/>
    <xf numFmtId="177" fontId="126" fillId="0" borderId="0" xfId="3" applyFont="1"/>
    <xf numFmtId="177" fontId="108" fillId="15" borderId="0" xfId="0" applyFont="1" applyFill="1"/>
    <xf numFmtId="177" fontId="125" fillId="0" borderId="0" xfId="3" applyFont="1" applyAlignment="1">
      <alignment horizontal="left"/>
    </xf>
    <xf numFmtId="177" fontId="127" fillId="0" borderId="0" xfId="3" applyFont="1"/>
    <xf numFmtId="177" fontId="55" fillId="0" borderId="0" xfId="3" applyFont="1" applyAlignment="1">
      <alignment horizontal="left"/>
    </xf>
    <xf numFmtId="177" fontId="103" fillId="13" borderId="19" xfId="0" applyFont="1" applyFill="1" applyBorder="1"/>
    <xf numFmtId="177" fontId="103" fillId="13" borderId="20" xfId="0" applyFont="1" applyFill="1" applyBorder="1"/>
    <xf numFmtId="16" fontId="128" fillId="0" borderId="0" xfId="0" applyNumberFormat="1" applyFont="1" applyAlignment="1">
      <alignment horizontal="left"/>
    </xf>
    <xf numFmtId="16" fontId="24" fillId="9" borderId="7" xfId="0" applyNumberFormat="1" applyFont="1" applyFill="1" applyBorder="1" applyAlignment="1">
      <alignment horizontal="center" vertical="center" wrapText="1"/>
    </xf>
    <xf numFmtId="16" fontId="110" fillId="16" borderId="7" xfId="0" applyNumberFormat="1" applyFont="1" applyFill="1" applyBorder="1" applyAlignment="1">
      <alignment horizontal="center" vertical="center" wrapText="1"/>
    </xf>
    <xf numFmtId="16" fontId="24" fillId="10" borderId="7" xfId="0" applyNumberFormat="1" applyFont="1" applyFill="1" applyBorder="1" applyAlignment="1">
      <alignment horizontal="center" vertical="center" wrapText="1"/>
    </xf>
    <xf numFmtId="16" fontId="18" fillId="0" borderId="7" xfId="0" applyNumberFormat="1" applyFont="1" applyBorder="1" applyAlignment="1">
      <alignment horizontal="center"/>
    </xf>
    <xf numFmtId="167" fontId="114" fillId="0" borderId="7" xfId="0" applyNumberFormat="1" applyFont="1" applyBorder="1" applyAlignment="1">
      <alignment horizontal="center"/>
    </xf>
    <xf numFmtId="167" fontId="114" fillId="0" borderId="0" xfId="0" applyNumberFormat="1" applyFont="1" applyAlignment="1">
      <alignment horizontal="center"/>
    </xf>
    <xf numFmtId="177" fontId="56" fillId="0" borderId="0" xfId="3" applyFont="1"/>
    <xf numFmtId="177" fontId="57" fillId="0" borderId="0" xfId="0" applyFont="1"/>
    <xf numFmtId="177" fontId="57" fillId="0" borderId="0" xfId="3" applyFont="1"/>
    <xf numFmtId="177" fontId="56" fillId="15" borderId="0" xfId="3" applyFont="1" applyFill="1"/>
    <xf numFmtId="177" fontId="58" fillId="0" borderId="0" xfId="0" applyFont="1"/>
    <xf numFmtId="177" fontId="56" fillId="0" borderId="0" xfId="0" applyFont="1"/>
    <xf numFmtId="177" fontId="59" fillId="0" borderId="0" xfId="3" applyFont="1"/>
    <xf numFmtId="177" fontId="59" fillId="15" borderId="0" xfId="3" applyFont="1" applyFill="1"/>
    <xf numFmtId="177" fontId="58" fillId="0" borderId="0" xfId="3" applyFont="1"/>
    <xf numFmtId="177" fontId="58" fillId="15" borderId="0" xfId="3" applyFont="1" applyFill="1"/>
    <xf numFmtId="177" fontId="60" fillId="0" borderId="0" xfId="3" applyFont="1" applyAlignment="1">
      <alignment horizontal="left"/>
    </xf>
    <xf numFmtId="177" fontId="61" fillId="0" borderId="0" xfId="3" applyFont="1" applyAlignment="1">
      <alignment horizontal="left"/>
    </xf>
    <xf numFmtId="177" fontId="61" fillId="0" borderId="0" xfId="3" applyFont="1" applyAlignment="1">
      <alignment horizontal="center"/>
    </xf>
    <xf numFmtId="16" fontId="62" fillId="0" borderId="0" xfId="3" applyNumberFormat="1" applyFont="1" applyAlignment="1">
      <alignment horizontal="center"/>
    </xf>
    <xf numFmtId="16" fontId="61" fillId="0" borderId="0" xfId="3" applyNumberFormat="1" applyFont="1" applyAlignment="1">
      <alignment horizontal="center"/>
    </xf>
    <xf numFmtId="177" fontId="63" fillId="0" borderId="0" xfId="3" applyFont="1" applyAlignment="1">
      <alignment horizontal="left"/>
    </xf>
    <xf numFmtId="177" fontId="64" fillId="0" borderId="0" xfId="3" applyFont="1" applyAlignment="1">
      <alignment horizontal="left"/>
    </xf>
    <xf numFmtId="177" fontId="65" fillId="0" borderId="24" xfId="3" applyFont="1" applyBorder="1" applyAlignment="1">
      <alignment horizontal="center"/>
    </xf>
    <xf numFmtId="16" fontId="66" fillId="0" borderId="24" xfId="3" applyNumberFormat="1" applyFont="1" applyBorder="1" applyAlignment="1">
      <alignment horizontal="center"/>
    </xf>
    <xf numFmtId="16" fontId="65" fillId="0" borderId="24" xfId="3" applyNumberFormat="1" applyFont="1" applyBorder="1" applyAlignment="1">
      <alignment horizontal="center"/>
    </xf>
    <xf numFmtId="177" fontId="129" fillId="15" borderId="0" xfId="3" applyFont="1" applyFill="1"/>
    <xf numFmtId="168" fontId="69" fillId="0" borderId="11" xfId="3" applyNumberFormat="1" applyFont="1" applyBorder="1" applyAlignment="1">
      <alignment horizontal="center" vertical="center"/>
    </xf>
    <xf numFmtId="16" fontId="69" fillId="0" borderId="11" xfId="3" applyNumberFormat="1" applyFont="1" applyBorder="1" applyAlignment="1">
      <alignment horizontal="center"/>
    </xf>
    <xf numFmtId="177" fontId="129" fillId="0" borderId="0" xfId="3" applyFont="1"/>
    <xf numFmtId="16" fontId="66" fillId="0" borderId="0" xfId="3" applyNumberFormat="1" applyFont="1" applyAlignment="1">
      <alignment horizontal="center"/>
    </xf>
    <xf numFmtId="16" fontId="69" fillId="24" borderId="0" xfId="3" applyNumberFormat="1" applyFont="1" applyFill="1" applyAlignment="1">
      <alignment horizontal="center"/>
    </xf>
    <xf numFmtId="16" fontId="69" fillId="22" borderId="0" xfId="3" applyNumberFormat="1" applyFont="1" applyFill="1" applyAlignment="1">
      <alignment horizontal="center"/>
    </xf>
    <xf numFmtId="16" fontId="69" fillId="0" borderId="0" xfId="3" applyNumberFormat="1" applyFont="1" applyAlignment="1">
      <alignment horizontal="center"/>
    </xf>
    <xf numFmtId="16" fontId="104" fillId="0" borderId="0" xfId="3" applyNumberFormat="1" applyFont="1" applyAlignment="1">
      <alignment horizontal="center"/>
    </xf>
    <xf numFmtId="16" fontId="105" fillId="0" borderId="0" xfId="3" applyNumberFormat="1" applyFont="1" applyAlignment="1">
      <alignment horizontal="center"/>
    </xf>
    <xf numFmtId="177" fontId="130" fillId="0" borderId="0" xfId="3" applyFont="1" applyAlignment="1">
      <alignment horizontal="center"/>
    </xf>
    <xf numFmtId="177" fontId="131" fillId="0" borderId="0" xfId="3" applyFont="1" applyAlignment="1">
      <alignment horizontal="left"/>
    </xf>
    <xf numFmtId="177" fontId="132" fillId="0" borderId="0" xfId="3" applyFont="1" applyAlignment="1">
      <alignment horizontal="center"/>
    </xf>
    <xf numFmtId="167" fontId="114" fillId="0" borderId="21" xfId="0" applyNumberFormat="1" applyFont="1" applyBorder="1" applyAlignment="1">
      <alignment horizontal="center"/>
    </xf>
    <xf numFmtId="16" fontId="18" fillId="0" borderId="21" xfId="0" applyNumberFormat="1" applyFont="1" applyBorder="1" applyAlignment="1">
      <alignment horizontal="center"/>
    </xf>
    <xf numFmtId="16" fontId="24" fillId="9" borderId="25" xfId="0" applyNumberFormat="1" applyFont="1" applyFill="1" applyBorder="1" applyAlignment="1">
      <alignment horizontal="center" vertical="center" wrapText="1"/>
    </xf>
    <xf numFmtId="177" fontId="0" fillId="0" borderId="7" xfId="0" applyBorder="1"/>
    <xf numFmtId="177" fontId="104" fillId="0" borderId="0" xfId="0" applyFont="1" applyAlignment="1">
      <alignment horizontal="left"/>
    </xf>
    <xf numFmtId="16" fontId="133" fillId="0" borderId="11" xfId="0" applyNumberFormat="1" applyFont="1" applyBorder="1" applyAlignment="1">
      <alignment horizontal="center"/>
    </xf>
    <xf numFmtId="16" fontId="134" fillId="0" borderId="7" xfId="0" applyNumberFormat="1" applyFont="1" applyBorder="1" applyAlignment="1">
      <alignment horizontal="center"/>
    </xf>
    <xf numFmtId="16" fontId="134" fillId="22" borderId="7" xfId="0" applyNumberFormat="1" applyFont="1" applyFill="1" applyBorder="1" applyAlignment="1">
      <alignment horizontal="center"/>
    </xf>
    <xf numFmtId="16" fontId="18" fillId="25" borderId="11" xfId="0" applyNumberFormat="1" applyFont="1" applyFill="1" applyBorder="1" applyAlignment="1">
      <alignment horizontal="center"/>
    </xf>
    <xf numFmtId="16" fontId="17" fillId="25" borderId="11" xfId="0" applyNumberFormat="1" applyFont="1" applyFill="1" applyBorder="1" applyAlignment="1">
      <alignment horizontal="center"/>
    </xf>
    <xf numFmtId="16" fontId="17" fillId="25" borderId="11" xfId="0" applyNumberFormat="1" applyFont="1" applyFill="1" applyBorder="1" applyAlignment="1">
      <alignment horizontal="center" wrapText="1"/>
    </xf>
    <xf numFmtId="177" fontId="0" fillId="25" borderId="0" xfId="0" applyFill="1"/>
    <xf numFmtId="16" fontId="135" fillId="0" borderId="7" xfId="0" applyNumberFormat="1" applyFont="1" applyBorder="1" applyAlignment="1">
      <alignment horizontal="center"/>
    </xf>
    <xf numFmtId="167" fontId="114" fillId="25" borderId="11" xfId="0" applyNumberFormat="1" applyFont="1" applyFill="1" applyBorder="1" applyAlignment="1">
      <alignment horizontal="center"/>
    </xf>
    <xf numFmtId="16" fontId="17" fillId="25" borderId="0" xfId="0" applyNumberFormat="1" applyFont="1" applyFill="1" applyAlignment="1">
      <alignment horizontal="center"/>
    </xf>
    <xf numFmtId="167" fontId="25" fillId="21" borderId="11" xfId="0" applyNumberFormat="1" applyFont="1" applyFill="1" applyBorder="1" applyAlignment="1">
      <alignment horizontal="center"/>
    </xf>
    <xf numFmtId="16" fontId="18" fillId="21" borderId="11" xfId="0" applyNumberFormat="1" applyFont="1" applyFill="1" applyBorder="1" applyAlignment="1">
      <alignment horizontal="center"/>
    </xf>
    <xf numFmtId="16" fontId="17" fillId="21" borderId="11" xfId="0" applyNumberFormat="1" applyFont="1" applyFill="1" applyBorder="1" applyAlignment="1">
      <alignment horizontal="center"/>
    </xf>
    <xf numFmtId="16" fontId="17" fillId="21" borderId="0" xfId="0" applyNumberFormat="1" applyFont="1" applyFill="1" applyAlignment="1">
      <alignment horizontal="center"/>
    </xf>
    <xf numFmtId="177" fontId="0" fillId="21" borderId="0" xfId="0" applyFill="1"/>
    <xf numFmtId="16" fontId="135" fillId="0" borderId="0" xfId="0" applyNumberFormat="1" applyFont="1" applyAlignment="1">
      <alignment horizontal="center"/>
    </xf>
    <xf numFmtId="167" fontId="114" fillId="25" borderId="7" xfId="0" applyNumberFormat="1" applyFont="1" applyFill="1" applyBorder="1" applyAlignment="1">
      <alignment horizontal="center"/>
    </xf>
    <xf numFmtId="16" fontId="18" fillId="25" borderId="7" xfId="0" applyNumberFormat="1" applyFont="1" applyFill="1" applyBorder="1" applyAlignment="1">
      <alignment horizontal="center"/>
    </xf>
    <xf numFmtId="177" fontId="136" fillId="0" borderId="0" xfId="0" applyFont="1"/>
    <xf numFmtId="177" fontId="104" fillId="0" borderId="0" xfId="0" applyFont="1" applyAlignment="1">
      <alignment horizontal="left" vertical="center"/>
    </xf>
    <xf numFmtId="167" fontId="114" fillId="26" borderId="11" xfId="0" applyNumberFormat="1" applyFont="1" applyFill="1" applyBorder="1" applyAlignment="1">
      <alignment horizontal="center"/>
    </xf>
    <xf numFmtId="16" fontId="18" fillId="26" borderId="11" xfId="0" applyNumberFormat="1" applyFont="1" applyFill="1" applyBorder="1" applyAlignment="1">
      <alignment horizontal="center"/>
    </xf>
    <xf numFmtId="16" fontId="17" fillId="26" borderId="11" xfId="0" applyNumberFormat="1" applyFont="1" applyFill="1" applyBorder="1" applyAlignment="1">
      <alignment horizontal="center"/>
    </xf>
    <xf numFmtId="16" fontId="17" fillId="26" borderId="11" xfId="0" applyNumberFormat="1" applyFont="1" applyFill="1" applyBorder="1" applyAlignment="1">
      <alignment horizontal="center" wrapText="1"/>
    </xf>
    <xf numFmtId="16" fontId="17" fillId="26" borderId="0" xfId="0" applyNumberFormat="1" applyFont="1" applyFill="1" applyAlignment="1">
      <alignment horizontal="center"/>
    </xf>
    <xf numFmtId="167" fontId="25" fillId="22" borderId="11" xfId="0" applyNumberFormat="1" applyFont="1" applyFill="1" applyBorder="1" applyAlignment="1">
      <alignment horizontal="center"/>
    </xf>
    <xf numFmtId="167" fontId="25" fillId="25" borderId="11" xfId="0" applyNumberFormat="1" applyFont="1" applyFill="1" applyBorder="1" applyAlignment="1">
      <alignment horizontal="center"/>
    </xf>
    <xf numFmtId="16" fontId="137" fillId="22" borderId="11" xfId="0" applyNumberFormat="1" applyFont="1" applyFill="1" applyBorder="1" applyAlignment="1">
      <alignment horizontal="center" wrapText="1"/>
    </xf>
    <xf numFmtId="168" fontId="69" fillId="26" borderId="11" xfId="3" applyNumberFormat="1" applyFont="1" applyFill="1" applyBorder="1" applyAlignment="1">
      <alignment horizontal="center" vertical="center"/>
    </xf>
    <xf numFmtId="16" fontId="69" fillId="26" borderId="11" xfId="3" applyNumberFormat="1" applyFont="1" applyFill="1" applyBorder="1" applyAlignment="1">
      <alignment horizontal="center"/>
    </xf>
    <xf numFmtId="16" fontId="135" fillId="22" borderId="7" xfId="0" applyNumberFormat="1" applyFont="1" applyFill="1" applyBorder="1" applyAlignment="1">
      <alignment horizontal="center"/>
    </xf>
    <xf numFmtId="16" fontId="124" fillId="22" borderId="11" xfId="0" applyNumberFormat="1" applyFont="1" applyFill="1" applyBorder="1" applyAlignment="1">
      <alignment horizontal="center"/>
    </xf>
    <xf numFmtId="167" fontId="114" fillId="22" borderId="7" xfId="0" applyNumberFormat="1" applyFont="1" applyFill="1" applyBorder="1" applyAlignment="1">
      <alignment horizontal="center"/>
    </xf>
    <xf numFmtId="167" fontId="25" fillId="15" borderId="11" xfId="0" applyNumberFormat="1" applyFont="1" applyFill="1" applyBorder="1" applyAlignment="1">
      <alignment horizontal="center"/>
    </xf>
    <xf numFmtId="177" fontId="28" fillId="27" borderId="0" xfId="0" applyFont="1" applyFill="1"/>
    <xf numFmtId="177" fontId="4" fillId="27" borderId="0" xfId="0" applyFont="1" applyFill="1"/>
    <xf numFmtId="177" fontId="5" fillId="27" borderId="0" xfId="0" applyFont="1" applyFill="1"/>
    <xf numFmtId="177" fontId="5" fillId="27" borderId="0" xfId="29" applyFont="1" applyFill="1">
      <alignment vertical="center"/>
    </xf>
    <xf numFmtId="177" fontId="6" fillId="27" borderId="0" xfId="0" applyFont="1" applyFill="1"/>
    <xf numFmtId="16" fontId="24" fillId="22" borderId="11" xfId="0" applyNumberFormat="1" applyFont="1" applyFill="1" applyBorder="1" applyAlignment="1">
      <alignment horizontal="center" vertical="center" wrapText="1"/>
    </xf>
    <xf numFmtId="177" fontId="132" fillId="15" borderId="0" xfId="0" applyFont="1" applyFill="1"/>
    <xf numFmtId="177" fontId="138" fillId="0" borderId="7" xfId="0" applyFont="1" applyBorder="1" applyAlignment="1">
      <alignment horizontal="left" vertical="center"/>
    </xf>
    <xf numFmtId="177" fontId="139" fillId="15" borderId="15" xfId="0" applyFont="1" applyFill="1" applyBorder="1"/>
    <xf numFmtId="16" fontId="18" fillId="22" borderId="7" xfId="0" applyNumberFormat="1" applyFont="1" applyFill="1" applyBorder="1" applyAlignment="1">
      <alignment horizontal="center"/>
    </xf>
    <xf numFmtId="16" fontId="140" fillId="9" borderId="7" xfId="0" applyNumberFormat="1" applyFont="1" applyFill="1" applyBorder="1" applyAlignment="1">
      <alignment horizontal="center" vertical="center" wrapText="1"/>
    </xf>
    <xf numFmtId="16" fontId="141" fillId="16" borderId="7" xfId="0" applyNumberFormat="1" applyFont="1" applyFill="1" applyBorder="1" applyAlignment="1">
      <alignment horizontal="center" vertical="center" wrapText="1"/>
    </xf>
    <xf numFmtId="16" fontId="140" fillId="10" borderId="7" xfId="0" applyNumberFormat="1" applyFont="1" applyFill="1" applyBorder="1" applyAlignment="1">
      <alignment horizontal="center" vertical="center" wrapText="1"/>
    </xf>
    <xf numFmtId="167" fontId="142" fillId="0" borderId="7" xfId="0" applyNumberFormat="1" applyFont="1" applyBorder="1" applyAlignment="1">
      <alignment horizontal="center"/>
    </xf>
    <xf numFmtId="16" fontId="143" fillId="0" borderId="7" xfId="0" applyNumberFormat="1" applyFont="1" applyBorder="1" applyAlignment="1">
      <alignment horizontal="center"/>
    </xf>
    <xf numFmtId="16" fontId="144" fillId="22" borderId="7" xfId="0" applyNumberFormat="1" applyFont="1" applyFill="1" applyBorder="1" applyAlignment="1">
      <alignment horizontal="center"/>
    </xf>
    <xf numFmtId="167" fontId="142" fillId="25" borderId="7" xfId="0" applyNumberFormat="1" applyFont="1" applyFill="1" applyBorder="1" applyAlignment="1">
      <alignment horizontal="center"/>
    </xf>
    <xf numFmtId="16" fontId="143" fillId="25" borderId="7" xfId="0" applyNumberFormat="1" applyFont="1" applyFill="1" applyBorder="1" applyAlignment="1">
      <alignment horizontal="center"/>
    </xf>
    <xf numFmtId="16" fontId="143" fillId="22" borderId="7" xfId="0" applyNumberFormat="1" applyFont="1" applyFill="1" applyBorder="1" applyAlignment="1">
      <alignment horizontal="center"/>
    </xf>
    <xf numFmtId="167" fontId="145" fillId="15" borderId="7" xfId="0" applyNumberFormat="1" applyFont="1" applyFill="1" applyBorder="1" applyAlignment="1">
      <alignment horizontal="center"/>
    </xf>
    <xf numFmtId="167" fontId="145" fillId="0" borderId="7" xfId="0" applyNumberFormat="1" applyFont="1" applyBorder="1" applyAlignment="1">
      <alignment horizontal="center"/>
    </xf>
    <xf numFmtId="167" fontId="145" fillId="22" borderId="7" xfId="0" applyNumberFormat="1" applyFont="1" applyFill="1" applyBorder="1" applyAlignment="1">
      <alignment horizontal="center"/>
    </xf>
    <xf numFmtId="16" fontId="139" fillId="0" borderId="7" xfId="0" applyNumberFormat="1" applyFont="1" applyBorder="1" applyAlignment="1">
      <alignment horizontal="center"/>
    </xf>
    <xf numFmtId="16" fontId="17" fillId="22" borderId="0" xfId="0" applyNumberFormat="1" applyFont="1" applyFill="1" applyAlignment="1">
      <alignment horizontal="center"/>
    </xf>
    <xf numFmtId="16" fontId="17" fillId="15" borderId="0" xfId="0" applyNumberFormat="1" applyFont="1" applyFill="1" applyAlignment="1">
      <alignment horizontal="center"/>
    </xf>
    <xf numFmtId="177" fontId="25" fillId="28" borderId="0" xfId="0" applyFont="1" applyFill="1" applyAlignment="1">
      <alignment horizontal="center"/>
    </xf>
    <xf numFmtId="167" fontId="25" fillId="28" borderId="0" xfId="0" applyNumberFormat="1" applyFont="1" applyFill="1" applyAlignment="1">
      <alignment horizontal="center"/>
    </xf>
    <xf numFmtId="16" fontId="18" fillId="28" borderId="0" xfId="0" applyNumberFormat="1" applyFont="1" applyFill="1" applyAlignment="1">
      <alignment horizontal="center"/>
    </xf>
    <xf numFmtId="16" fontId="17" fillId="28" borderId="0" xfId="0" applyNumberFormat="1" applyFont="1" applyFill="1" applyAlignment="1">
      <alignment horizontal="center"/>
    </xf>
    <xf numFmtId="16" fontId="17" fillId="28" borderId="13" xfId="0" applyNumberFormat="1" applyFont="1" applyFill="1" applyBorder="1" applyAlignment="1">
      <alignment horizontal="center"/>
    </xf>
    <xf numFmtId="177" fontId="103" fillId="28" borderId="15" xfId="0" applyFont="1" applyFill="1" applyBorder="1"/>
    <xf numFmtId="177" fontId="103" fillId="28" borderId="0" xfId="0" applyFont="1" applyFill="1"/>
    <xf numFmtId="16" fontId="101" fillId="28" borderId="13" xfId="0" applyNumberFormat="1" applyFont="1" applyFill="1" applyBorder="1" applyAlignment="1">
      <alignment horizontal="center"/>
    </xf>
    <xf numFmtId="16" fontId="102" fillId="28" borderId="14" xfId="0" applyNumberFormat="1" applyFont="1" applyFill="1" applyBorder="1" applyAlignment="1">
      <alignment horizontal="center"/>
    </xf>
    <xf numFmtId="177" fontId="146" fillId="28" borderId="15" xfId="0" applyFont="1" applyFill="1" applyBorder="1" applyAlignment="1">
      <alignment horizontal="center"/>
    </xf>
    <xf numFmtId="16" fontId="139" fillId="22" borderId="7" xfId="0" applyNumberFormat="1" applyFont="1" applyFill="1" applyBorder="1" applyAlignment="1">
      <alignment horizontal="center"/>
    </xf>
    <xf numFmtId="16" fontId="143" fillId="0" borderId="0" xfId="0" applyNumberFormat="1" applyFont="1" applyAlignment="1">
      <alignment horizontal="center"/>
    </xf>
    <xf numFmtId="177" fontId="145" fillId="0" borderId="17" xfId="0" applyFont="1" applyBorder="1" applyAlignment="1">
      <alignment horizontal="center"/>
    </xf>
    <xf numFmtId="167" fontId="145" fillId="0" borderId="17" xfId="0" applyNumberFormat="1" applyFont="1" applyBorder="1" applyAlignment="1">
      <alignment horizontal="center"/>
    </xf>
    <xf numFmtId="16" fontId="139" fillId="0" borderId="17" xfId="0" applyNumberFormat="1" applyFont="1" applyBorder="1" applyAlignment="1">
      <alignment horizontal="center"/>
    </xf>
    <xf numFmtId="16" fontId="143" fillId="0" borderId="17" xfId="0" applyNumberFormat="1" applyFont="1" applyBorder="1" applyAlignment="1">
      <alignment horizontal="center"/>
    </xf>
    <xf numFmtId="16" fontId="143" fillId="0" borderId="21" xfId="0" applyNumberFormat="1" applyFont="1" applyBorder="1" applyAlignment="1">
      <alignment horizontal="center"/>
    </xf>
    <xf numFmtId="177" fontId="147" fillId="13" borderId="7" xfId="0" applyFont="1" applyFill="1" applyBorder="1"/>
    <xf numFmtId="177" fontId="147" fillId="13" borderId="26" xfId="0" applyFont="1" applyFill="1" applyBorder="1"/>
    <xf numFmtId="177" fontId="147" fillId="13" borderId="27" xfId="0" applyFont="1" applyFill="1" applyBorder="1"/>
    <xf numFmtId="177" fontId="147" fillId="13" borderId="28" xfId="0" applyFont="1" applyFill="1" applyBorder="1"/>
    <xf numFmtId="177" fontId="148" fillId="0" borderId="0" xfId="0" applyFont="1" applyAlignment="1">
      <alignment horizontal="left"/>
    </xf>
    <xf numFmtId="177" fontId="103" fillId="0" borderId="0" xfId="0" applyFont="1"/>
    <xf numFmtId="168" fontId="69" fillId="22" borderId="11" xfId="3" applyNumberFormat="1" applyFont="1" applyFill="1" applyBorder="1" applyAlignment="1">
      <alignment horizontal="center" vertical="center"/>
    </xf>
    <xf numFmtId="177" fontId="127" fillId="0" borderId="0" xfId="0" applyFont="1"/>
    <xf numFmtId="167" fontId="114" fillId="15" borderId="0" xfId="0" applyNumberFormat="1" applyFont="1" applyFill="1" applyAlignment="1">
      <alignment horizontal="center"/>
    </xf>
    <xf numFmtId="177" fontId="71" fillId="0" borderId="0" xfId="3" applyFont="1"/>
    <xf numFmtId="177" fontId="72" fillId="0" borderId="0" xfId="3" applyFont="1"/>
    <xf numFmtId="177" fontId="36" fillId="0" borderId="7" xfId="0" applyFont="1" applyBorder="1"/>
    <xf numFmtId="177" fontId="71" fillId="0" borderId="0" xfId="0" applyFont="1"/>
    <xf numFmtId="177" fontId="72" fillId="0" borderId="0" xfId="0" applyFont="1"/>
    <xf numFmtId="177" fontId="73" fillId="0" borderId="0" xfId="0" applyFont="1"/>
    <xf numFmtId="16" fontId="74" fillId="0" borderId="0" xfId="0" applyNumberFormat="1" applyFont="1" applyAlignment="1">
      <alignment horizontal="center"/>
    </xf>
    <xf numFmtId="16" fontId="79" fillId="0" borderId="24" xfId="0" applyNumberFormat="1" applyFont="1" applyBorder="1" applyAlignment="1">
      <alignment horizontal="center"/>
    </xf>
    <xf numFmtId="16" fontId="78" fillId="0" borderId="11" xfId="0" applyNumberFormat="1" applyFont="1" applyBorder="1" applyAlignment="1">
      <alignment horizontal="center"/>
    </xf>
    <xf numFmtId="177" fontId="75" fillId="0" borderId="7" xfId="1" applyFont="1" applyBorder="1" applyAlignment="1" applyProtection="1"/>
    <xf numFmtId="177" fontId="82" fillId="0" borderId="0" xfId="3" applyFont="1"/>
    <xf numFmtId="177" fontId="149" fillId="0" borderId="0" xfId="8" applyFont="1" applyAlignment="1">
      <alignment vertical="center"/>
    </xf>
    <xf numFmtId="177" fontId="36" fillId="0" borderId="7" xfId="0" applyFont="1" applyBorder="1" applyAlignment="1">
      <alignment horizontal="left"/>
    </xf>
    <xf numFmtId="177" fontId="150" fillId="0" borderId="0" xfId="0" applyFont="1"/>
    <xf numFmtId="177" fontId="86" fillId="0" borderId="0" xfId="0" applyFont="1"/>
    <xf numFmtId="177" fontId="151" fillId="29" borderId="29" xfId="0" applyFont="1" applyFill="1" applyBorder="1" applyAlignment="1">
      <alignment horizontal="center" vertical="center"/>
    </xf>
    <xf numFmtId="177" fontId="87" fillId="0" borderId="30" xfId="0" applyFont="1" applyBorder="1" applyAlignment="1">
      <alignment horizontal="center" vertical="center"/>
    </xf>
    <xf numFmtId="177" fontId="8" fillId="0" borderId="31" xfId="0" applyFont="1" applyBorder="1" applyAlignment="1">
      <alignment horizontal="center" vertical="center"/>
    </xf>
    <xf numFmtId="177" fontId="8" fillId="0" borderId="32" xfId="0" applyFont="1" applyBorder="1" applyAlignment="1">
      <alignment horizontal="center" vertical="center"/>
    </xf>
    <xf numFmtId="177" fontId="8" fillId="0" borderId="0" xfId="0" applyFont="1" applyAlignment="1">
      <alignment horizontal="center" vertical="center"/>
    </xf>
    <xf numFmtId="177" fontId="8" fillId="0" borderId="33" xfId="0" applyFont="1" applyBorder="1" applyAlignment="1">
      <alignment horizontal="left" vertical="center"/>
    </xf>
    <xf numFmtId="177" fontId="8" fillId="0" borderId="3" xfId="0" applyFont="1" applyBorder="1" applyAlignment="1">
      <alignment horizontal="left" vertical="center"/>
    </xf>
    <xf numFmtId="177" fontId="8" fillId="0" borderId="10" xfId="0" applyFont="1" applyBorder="1" applyAlignment="1">
      <alignment horizontal="left" vertical="center"/>
    </xf>
    <xf numFmtId="177" fontId="8" fillId="0" borderId="34" xfId="0" applyFont="1" applyBorder="1" applyAlignment="1">
      <alignment horizontal="left" vertical="center"/>
    </xf>
    <xf numFmtId="177" fontId="85" fillId="0" borderId="10" xfId="0" applyFont="1" applyBorder="1" applyAlignment="1">
      <alignment horizontal="left" vertical="center"/>
    </xf>
    <xf numFmtId="16" fontId="8" fillId="0" borderId="34" xfId="0" applyNumberFormat="1" applyFont="1" applyBorder="1" applyAlignment="1">
      <alignment horizontal="left" vertical="center"/>
    </xf>
    <xf numFmtId="177" fontId="85" fillId="0" borderId="3" xfId="0" applyFont="1" applyBorder="1" applyAlignment="1">
      <alignment horizontal="left" vertical="center"/>
    </xf>
    <xf numFmtId="177" fontId="8" fillId="0" borderId="35" xfId="0" applyFont="1" applyBorder="1" applyAlignment="1">
      <alignment horizontal="left" vertical="center"/>
    </xf>
    <xf numFmtId="177" fontId="8" fillId="0" borderId="36" xfId="0" applyFont="1" applyBorder="1" applyAlignment="1">
      <alignment horizontal="left" vertical="center"/>
    </xf>
    <xf numFmtId="177" fontId="8" fillId="0" borderId="37" xfId="0" applyFont="1" applyBorder="1" applyAlignment="1">
      <alignment horizontal="left" vertical="center"/>
    </xf>
    <xf numFmtId="177" fontId="85" fillId="0" borderId="33" xfId="0" applyFont="1" applyBorder="1" applyAlignment="1">
      <alignment horizontal="left" vertical="center"/>
    </xf>
    <xf numFmtId="16" fontId="85" fillId="0" borderId="34" xfId="0" applyNumberFormat="1" applyFont="1" applyBorder="1" applyAlignment="1">
      <alignment horizontal="left" vertical="center"/>
    </xf>
    <xf numFmtId="16" fontId="152" fillId="0" borderId="34" xfId="0" applyNumberFormat="1" applyFont="1" applyBorder="1" applyAlignment="1">
      <alignment horizontal="left" vertical="center"/>
    </xf>
    <xf numFmtId="168" fontId="78" fillId="0" borderId="11" xfId="0" applyNumberFormat="1" applyFont="1" applyBorder="1" applyAlignment="1">
      <alignment horizontal="center" vertical="center"/>
    </xf>
    <xf numFmtId="177" fontId="89" fillId="0" borderId="0" xfId="0" applyFont="1"/>
    <xf numFmtId="177" fontId="89" fillId="0" borderId="0" xfId="0" applyFont="1" applyAlignment="1">
      <alignment horizontal="right"/>
    </xf>
    <xf numFmtId="177" fontId="16" fillId="0" borderId="0" xfId="0" applyFont="1"/>
    <xf numFmtId="177" fontId="16" fillId="30" borderId="7" xfId="0" applyFont="1" applyFill="1" applyBorder="1" applyAlignment="1">
      <alignment horizontal="center" vertical="center" wrapText="1"/>
    </xf>
    <xf numFmtId="177" fontId="16" fillId="30" borderId="7" xfId="0" applyFont="1" applyFill="1" applyBorder="1" applyAlignment="1">
      <alignment horizontal="right" vertical="center" wrapText="1"/>
    </xf>
    <xf numFmtId="177" fontId="89" fillId="0" borderId="0" xfId="0" applyFont="1" applyAlignment="1">
      <alignment horizontal="center" vertical="center" wrapText="1"/>
    </xf>
    <xf numFmtId="177" fontId="153" fillId="31" borderId="7" xfId="0" applyFont="1" applyFill="1" applyBorder="1"/>
    <xf numFmtId="16" fontId="153" fillId="31" borderId="7" xfId="0" applyNumberFormat="1" applyFont="1" applyFill="1" applyBorder="1"/>
    <xf numFmtId="166" fontId="153" fillId="31" borderId="7" xfId="0" applyNumberFormat="1" applyFont="1" applyFill="1" applyBorder="1" applyAlignment="1">
      <alignment horizontal="right"/>
    </xf>
    <xf numFmtId="177" fontId="153" fillId="31" borderId="0" xfId="0" applyFont="1" applyFill="1"/>
    <xf numFmtId="175" fontId="153" fillId="31" borderId="7" xfId="0" applyNumberFormat="1" applyFont="1" applyFill="1" applyBorder="1" applyAlignment="1">
      <alignment horizontal="right"/>
    </xf>
    <xf numFmtId="177" fontId="153" fillId="0" borderId="7" xfId="0" applyFont="1" applyBorder="1"/>
    <xf numFmtId="16" fontId="153" fillId="0" borderId="7" xfId="0" applyNumberFormat="1" applyFont="1" applyBorder="1"/>
    <xf numFmtId="175" fontId="153" fillId="0" borderId="7" xfId="0" applyNumberFormat="1" applyFont="1" applyBorder="1" applyAlignment="1">
      <alignment horizontal="right"/>
    </xf>
    <xf numFmtId="177" fontId="153" fillId="0" borderId="0" xfId="0" applyFont="1"/>
    <xf numFmtId="166" fontId="153" fillId="0" borderId="7" xfId="0" applyNumberFormat="1" applyFont="1" applyBorder="1" applyAlignment="1">
      <alignment horizontal="right"/>
    </xf>
    <xf numFmtId="177" fontId="83" fillId="29" borderId="0" xfId="0" applyFont="1" applyFill="1" applyAlignment="1">
      <alignment vertical="center"/>
    </xf>
    <xf numFmtId="16" fontId="78" fillId="29" borderId="11" xfId="0" applyNumberFormat="1" applyFont="1" applyFill="1" applyBorder="1" applyAlignment="1">
      <alignment horizontal="center" vertical="center" wrapText="1"/>
    </xf>
    <xf numFmtId="16" fontId="78" fillId="0" borderId="39" xfId="0" applyNumberFormat="1" applyFont="1" applyBorder="1" applyAlignment="1">
      <alignment horizontal="left" vertical="center"/>
    </xf>
    <xf numFmtId="168" fontId="78" fillId="0" borderId="40" xfId="0" applyNumberFormat="1" applyFont="1" applyBorder="1" applyAlignment="1">
      <alignment horizontal="center" vertical="center"/>
    </xf>
    <xf numFmtId="16" fontId="78" fillId="0" borderId="40" xfId="0" applyNumberFormat="1" applyFont="1" applyBorder="1" applyAlignment="1">
      <alignment horizontal="center"/>
    </xf>
    <xf numFmtId="16" fontId="78" fillId="29" borderId="41" xfId="0" applyNumberFormat="1" applyFont="1" applyFill="1" applyBorder="1" applyAlignment="1">
      <alignment horizontal="center"/>
    </xf>
    <xf numFmtId="16" fontId="90" fillId="0" borderId="7" xfId="0" applyNumberFormat="1" applyFont="1" applyBorder="1" applyAlignment="1">
      <alignment horizontal="center"/>
    </xf>
    <xf numFmtId="16" fontId="154" fillId="0" borderId="7" xfId="0" applyNumberFormat="1" applyFont="1" applyBorder="1" applyAlignment="1">
      <alignment horizontal="center"/>
    </xf>
    <xf numFmtId="177" fontId="78" fillId="0" borderId="42" xfId="0" applyFont="1" applyBorder="1" applyAlignment="1">
      <alignment horizontal="left" vertical="center"/>
    </xf>
    <xf numFmtId="16" fontId="78" fillId="29" borderId="38" xfId="0" applyNumberFormat="1" applyFont="1" applyFill="1" applyBorder="1" applyAlignment="1">
      <alignment horizontal="center"/>
    </xf>
    <xf numFmtId="177" fontId="91" fillId="29" borderId="0" xfId="0" applyFont="1" applyFill="1" applyAlignment="1">
      <alignment vertical="center"/>
    </xf>
    <xf numFmtId="16" fontId="78" fillId="18" borderId="11" xfId="0" applyNumberFormat="1" applyFont="1" applyFill="1" applyBorder="1" applyAlignment="1">
      <alignment horizontal="center" vertical="center" wrapText="1"/>
    </xf>
    <xf numFmtId="16" fontId="72" fillId="18" borderId="11" xfId="0" applyNumberFormat="1" applyFont="1" applyFill="1" applyBorder="1" applyAlignment="1">
      <alignment horizontal="center" vertical="center" wrapText="1"/>
    </xf>
    <xf numFmtId="16" fontId="78" fillId="18" borderId="43" xfId="0" applyNumberFormat="1" applyFont="1" applyFill="1" applyBorder="1" applyAlignment="1">
      <alignment horizontal="center" vertical="center" wrapText="1"/>
    </xf>
    <xf numFmtId="16" fontId="90" fillId="0" borderId="44" xfId="0" applyNumberFormat="1" applyFont="1" applyBorder="1" applyAlignment="1">
      <alignment horizontal="left"/>
    </xf>
    <xf numFmtId="16" fontId="90" fillId="0" borderId="45" xfId="0" applyNumberFormat="1" applyFont="1" applyBorder="1" applyAlignment="1">
      <alignment horizontal="center"/>
    </xf>
    <xf numFmtId="16" fontId="154" fillId="0" borderId="45" xfId="0" applyNumberFormat="1" applyFont="1" applyBorder="1" applyAlignment="1">
      <alignment horizontal="center"/>
    </xf>
    <xf numFmtId="16" fontId="154" fillId="0" borderId="46" xfId="0" applyNumberFormat="1" applyFont="1" applyBorder="1" applyAlignment="1">
      <alignment horizontal="center"/>
    </xf>
    <xf numFmtId="16" fontId="90" fillId="0" borderId="47" xfId="0" applyNumberFormat="1" applyFont="1" applyBorder="1" applyAlignment="1">
      <alignment horizontal="left"/>
    </xf>
    <xf numFmtId="16" fontId="154" fillId="0" borderId="48" xfId="0" applyNumberFormat="1" applyFont="1" applyBorder="1" applyAlignment="1">
      <alignment horizontal="center"/>
    </xf>
    <xf numFmtId="16" fontId="155" fillId="0" borderId="39" xfId="0" applyNumberFormat="1" applyFont="1" applyBorder="1" applyAlignment="1">
      <alignment horizontal="left" vertical="center"/>
    </xf>
    <xf numFmtId="168" fontId="155" fillId="0" borderId="40" xfId="0" applyNumberFormat="1" applyFont="1" applyBorder="1" applyAlignment="1">
      <alignment horizontal="center" vertical="center"/>
    </xf>
    <xf numFmtId="16" fontId="155" fillId="0" borderId="40" xfId="0" applyNumberFormat="1" applyFont="1" applyBorder="1" applyAlignment="1">
      <alignment horizontal="center"/>
    </xf>
    <xf numFmtId="16" fontId="155" fillId="29" borderId="41" xfId="0" applyNumberFormat="1" applyFont="1" applyFill="1" applyBorder="1" applyAlignment="1">
      <alignment horizontal="center"/>
    </xf>
    <xf numFmtId="16" fontId="78" fillId="22" borderId="38" xfId="0" applyNumberFormat="1" applyFont="1" applyFill="1" applyBorder="1" applyAlignment="1">
      <alignment horizontal="center"/>
    </xf>
    <xf numFmtId="16" fontId="155" fillId="22" borderId="41" xfId="0" applyNumberFormat="1" applyFont="1" applyFill="1" applyBorder="1" applyAlignment="1">
      <alignment horizontal="center"/>
    </xf>
    <xf numFmtId="177" fontId="36" fillId="0" borderId="7" xfId="0" quotePrefix="1" applyFont="1" applyBorder="1"/>
    <xf numFmtId="177" fontId="94" fillId="22" borderId="7" xfId="0" applyFont="1" applyFill="1" applyBorder="1" applyAlignment="1">
      <alignment horizontal="left" vertical="center" wrapText="1"/>
    </xf>
    <xf numFmtId="177" fontId="94" fillId="22" borderId="7" xfId="0" applyFont="1" applyFill="1" applyBorder="1" applyAlignment="1">
      <alignment horizontal="center" vertical="center" wrapText="1"/>
    </xf>
    <xf numFmtId="177" fontId="156" fillId="0" borderId="50" xfId="0" applyFont="1" applyBorder="1" applyAlignment="1">
      <alignment horizontal="center" vertical="center" shrinkToFit="1"/>
    </xf>
    <xf numFmtId="177" fontId="156" fillId="0" borderId="75" xfId="0" applyFont="1" applyBorder="1" applyAlignment="1">
      <alignment horizontal="center" vertical="center" shrinkToFit="1"/>
    </xf>
    <xf numFmtId="177" fontId="14" fillId="20" borderId="7" xfId="1" applyFill="1" applyBorder="1" applyAlignment="1" applyProtection="1">
      <alignment horizontal="center" vertical="center" shrinkToFit="1"/>
    </xf>
    <xf numFmtId="177" fontId="157" fillId="13" borderId="7" xfId="0" applyFont="1" applyFill="1" applyBorder="1" applyAlignment="1">
      <alignment horizontal="center" vertical="center" shrinkToFit="1"/>
    </xf>
    <xf numFmtId="177" fontId="157" fillId="32" borderId="7" xfId="0" applyFont="1" applyFill="1" applyBorder="1" applyAlignment="1">
      <alignment horizontal="center" vertical="center" shrinkToFit="1"/>
    </xf>
    <xf numFmtId="177" fontId="157" fillId="18" borderId="7" xfId="0" applyFont="1" applyFill="1" applyBorder="1" applyAlignment="1">
      <alignment vertical="center" shrinkToFit="1"/>
    </xf>
    <xf numFmtId="177" fontId="157" fillId="16" borderId="7" xfId="0" applyFont="1" applyFill="1" applyBorder="1" applyAlignment="1">
      <alignment horizontal="center" vertical="center" shrinkToFit="1"/>
    </xf>
    <xf numFmtId="177" fontId="157" fillId="27" borderId="7" xfId="0" applyFont="1" applyFill="1" applyBorder="1" applyAlignment="1">
      <alignment horizontal="center" vertical="center" shrinkToFit="1"/>
    </xf>
    <xf numFmtId="177" fontId="157" fillId="23" borderId="7" xfId="0" applyFont="1" applyFill="1" applyBorder="1" applyAlignment="1">
      <alignment horizontal="center" vertical="center" shrinkToFit="1"/>
    </xf>
    <xf numFmtId="177" fontId="157" fillId="33" borderId="7" xfId="0" applyFont="1" applyFill="1" applyBorder="1" applyAlignment="1">
      <alignment horizontal="center" vertical="center" shrinkToFit="1"/>
    </xf>
    <xf numFmtId="177" fontId="95" fillId="0" borderId="7" xfId="0" applyFont="1" applyBorder="1" applyAlignment="1">
      <alignment horizontal="center" vertical="center"/>
    </xf>
    <xf numFmtId="177" fontId="158" fillId="0" borderId="7" xfId="0" applyFont="1" applyBorder="1" applyAlignment="1">
      <alignment horizontal="center" vertical="center" shrinkToFit="1"/>
    </xf>
    <xf numFmtId="177" fontId="158" fillId="31" borderId="7" xfId="0" applyFont="1" applyFill="1" applyBorder="1" applyAlignment="1">
      <alignment horizontal="center" vertical="center" shrinkToFit="1"/>
    </xf>
    <xf numFmtId="177" fontId="76" fillId="27" borderId="7" xfId="0" applyFont="1" applyFill="1" applyBorder="1" applyAlignment="1">
      <alignment horizontal="center"/>
    </xf>
    <xf numFmtId="177" fontId="14" fillId="34" borderId="47" xfId="1" applyFill="1" applyBorder="1" applyAlignment="1" applyProtection="1">
      <alignment horizontal="center" vertical="center" wrapText="1" shrinkToFit="1"/>
    </xf>
    <xf numFmtId="177" fontId="14" fillId="34" borderId="51" xfId="1" applyFill="1" applyBorder="1" applyAlignment="1" applyProtection="1">
      <alignment horizontal="center" vertical="center" wrapText="1" shrinkToFit="1"/>
    </xf>
    <xf numFmtId="177" fontId="14" fillId="34" borderId="52" xfId="1" applyFill="1" applyBorder="1" applyAlignment="1" applyProtection="1">
      <alignment horizontal="center" vertical="center" wrapText="1" shrinkToFit="1"/>
    </xf>
    <xf numFmtId="177" fontId="14" fillId="0" borderId="0" xfId="1" applyAlignment="1" applyProtection="1"/>
    <xf numFmtId="177" fontId="0" fillId="0" borderId="0" xfId="0" applyAlignment="1">
      <alignment vertical="center"/>
    </xf>
    <xf numFmtId="177" fontId="0" fillId="35" borderId="7" xfId="0" applyFill="1" applyBorder="1"/>
    <xf numFmtId="177" fontId="93" fillId="0" borderId="7" xfId="0" applyFont="1" applyBorder="1" applyAlignment="1">
      <alignment horizontal="center" vertical="center" wrapText="1"/>
    </xf>
    <xf numFmtId="177" fontId="157" fillId="22" borderId="7" xfId="0" applyFont="1" applyFill="1" applyBorder="1" applyAlignment="1">
      <alignment horizontal="center" vertical="center" shrinkToFit="1"/>
    </xf>
    <xf numFmtId="177" fontId="0" fillId="36" borderId="7" xfId="0" applyFill="1" applyBorder="1"/>
    <xf numFmtId="176" fontId="159" fillId="0" borderId="7" xfId="0" applyNumberFormat="1" applyFont="1" applyBorder="1" applyAlignment="1">
      <alignment horizontal="center" vertical="center" wrapText="1"/>
    </xf>
    <xf numFmtId="177" fontId="76" fillId="0" borderId="0" xfId="0" applyFont="1" applyAlignment="1">
      <alignment horizontal="left" vertical="top"/>
    </xf>
    <xf numFmtId="176" fontId="159" fillId="0" borderId="21" xfId="0" applyNumberFormat="1" applyFont="1" applyBorder="1" applyAlignment="1">
      <alignment horizontal="center" vertical="center" wrapText="1"/>
    </xf>
    <xf numFmtId="38" fontId="36" fillId="0" borderId="7" xfId="0" applyNumberFormat="1" applyFont="1" applyBorder="1" applyAlignment="1">
      <alignment horizontal="left"/>
    </xf>
    <xf numFmtId="38" fontId="36" fillId="0" borderId="27" xfId="0" applyNumberFormat="1" applyFont="1" applyBorder="1" applyAlignment="1">
      <alignment horizontal="left"/>
    </xf>
    <xf numFmtId="1" fontId="93" fillId="0" borderId="7" xfId="0" applyNumberFormat="1" applyFont="1" applyBorder="1" applyAlignment="1">
      <alignment horizontal="center" vertical="center" wrapText="1"/>
    </xf>
    <xf numFmtId="177" fontId="74" fillId="0" borderId="76" xfId="0" applyFont="1" applyBorder="1" applyAlignment="1">
      <alignment horizontal="left" vertical="center" wrapText="1"/>
    </xf>
    <xf numFmtId="177" fontId="80" fillId="0" borderId="24" xfId="0" applyFont="1" applyBorder="1" applyAlignment="1">
      <alignment horizontal="center"/>
    </xf>
    <xf numFmtId="16" fontId="80" fillId="0" borderId="24" xfId="0" applyNumberFormat="1" applyFont="1" applyBorder="1" applyAlignment="1">
      <alignment horizontal="center"/>
    </xf>
    <xf numFmtId="177" fontId="1" fillId="0" borderId="0" xfId="0" applyFont="1"/>
    <xf numFmtId="16" fontId="24" fillId="12" borderId="53" xfId="3" applyNumberFormat="1" applyFont="1" applyFill="1" applyBorder="1" applyAlignment="1">
      <alignment horizontal="center" vertical="center" wrapText="1"/>
    </xf>
    <xf numFmtId="16" fontId="24" fillId="10" borderId="53" xfId="3" applyNumberFormat="1" applyFont="1" applyFill="1" applyBorder="1" applyAlignment="1">
      <alignment horizontal="center" vertical="center" wrapText="1"/>
    </xf>
    <xf numFmtId="16" fontId="24" fillId="16" borderId="11" xfId="3" applyNumberFormat="1" applyFont="1" applyFill="1" applyBorder="1" applyAlignment="1">
      <alignment horizontal="center" vertical="center" wrapText="1"/>
    </xf>
    <xf numFmtId="16" fontId="24" fillId="8" borderId="11" xfId="3" applyNumberFormat="1" applyFont="1" applyFill="1" applyBorder="1" applyAlignment="1">
      <alignment horizontal="center" vertical="center" wrapText="1"/>
    </xf>
    <xf numFmtId="16" fontId="25" fillId="0" borderId="0" xfId="3" applyNumberFormat="1" applyFont="1" applyAlignment="1">
      <alignment horizontal="center"/>
    </xf>
    <xf numFmtId="177" fontId="99" fillId="0" borderId="0" xfId="0" applyFont="1"/>
    <xf numFmtId="177" fontId="160" fillId="0" borderId="56" xfId="0" applyFont="1" applyBorder="1" applyAlignment="1">
      <alignment horizontal="center" vertical="center" shrinkToFit="1"/>
    </xf>
    <xf numFmtId="177" fontId="160" fillId="0" borderId="57" xfId="0" applyFont="1" applyBorder="1" applyAlignment="1">
      <alignment horizontal="center" vertical="center" shrinkToFit="1"/>
    </xf>
    <xf numFmtId="177" fontId="160" fillId="0" borderId="78" xfId="0" applyFont="1" applyBorder="1" applyAlignment="1">
      <alignment horizontal="center" vertical="center" shrinkToFit="1"/>
    </xf>
    <xf numFmtId="177" fontId="161" fillId="32" borderId="78" xfId="0" applyFont="1" applyFill="1" applyBorder="1" applyAlignment="1">
      <alignment horizontal="center" vertical="center" shrinkToFit="1"/>
    </xf>
    <xf numFmtId="177" fontId="160" fillId="0" borderId="58" xfId="0" applyFont="1" applyBorder="1" applyAlignment="1">
      <alignment horizontal="center" vertical="center" shrinkToFit="1"/>
    </xf>
    <xf numFmtId="177" fontId="161" fillId="32" borderId="56" xfId="0" applyFont="1" applyFill="1" applyBorder="1" applyAlignment="1">
      <alignment horizontal="center" vertical="center" shrinkToFit="1"/>
    </xf>
    <xf numFmtId="177" fontId="161" fillId="0" borderId="50" xfId="0" applyFont="1" applyBorder="1" applyAlignment="1">
      <alignment horizontal="center" vertical="center" wrapText="1" shrinkToFit="1"/>
    </xf>
    <xf numFmtId="177" fontId="160" fillId="0" borderId="59" xfId="0" applyFont="1" applyBorder="1" applyAlignment="1">
      <alignment horizontal="center" vertical="center" shrinkToFit="1"/>
    </xf>
    <xf numFmtId="177" fontId="14" fillId="20" borderId="59" xfId="1" applyFill="1" applyBorder="1" applyAlignment="1" applyProtection="1">
      <alignment horizontal="center" vertical="center" shrinkToFit="1"/>
    </xf>
    <xf numFmtId="177" fontId="161" fillId="32" borderId="7" xfId="0" applyFont="1" applyFill="1" applyBorder="1" applyAlignment="1">
      <alignment horizontal="center" vertical="center" shrinkToFit="1"/>
    </xf>
    <xf numFmtId="177" fontId="160" fillId="0" borderId="75" xfId="0" applyFont="1" applyBorder="1" applyAlignment="1">
      <alignment horizontal="center" vertical="center" shrinkToFit="1"/>
    </xf>
    <xf numFmtId="177" fontId="160" fillId="0" borderId="75" xfId="0" applyFont="1" applyBorder="1" applyAlignment="1">
      <alignment horizontal="center" vertical="center" wrapText="1" shrinkToFit="1"/>
    </xf>
    <xf numFmtId="177" fontId="161" fillId="0" borderId="59" xfId="0" applyFont="1" applyBorder="1" applyAlignment="1">
      <alignment horizontal="center" vertical="center" shrinkToFit="1"/>
    </xf>
    <xf numFmtId="177" fontId="160" fillId="0" borderId="50" xfId="0" applyFont="1" applyBorder="1" applyAlignment="1">
      <alignment horizontal="center" vertical="center" shrinkToFit="1"/>
    </xf>
    <xf numFmtId="177" fontId="99" fillId="0" borderId="59" xfId="0" applyFont="1" applyBorder="1" applyAlignment="1">
      <alignment horizontal="center" shrinkToFit="1"/>
    </xf>
    <xf numFmtId="177" fontId="160" fillId="0" borderId="60" xfId="0" applyFont="1" applyBorder="1" applyAlignment="1">
      <alignment horizontal="center" vertical="center" shrinkToFit="1"/>
    </xf>
    <xf numFmtId="20" fontId="161" fillId="32" borderId="75" xfId="0" applyNumberFormat="1" applyFont="1" applyFill="1" applyBorder="1" applyAlignment="1">
      <alignment horizontal="center" vertical="center" shrinkToFit="1"/>
    </xf>
    <xf numFmtId="177" fontId="161" fillId="0" borderId="75" xfId="0" applyFont="1" applyBorder="1" applyAlignment="1">
      <alignment horizontal="center" vertical="center" shrinkToFit="1"/>
    </xf>
    <xf numFmtId="177" fontId="161" fillId="32" borderId="50" xfId="0" applyFont="1" applyFill="1" applyBorder="1" applyAlignment="1">
      <alignment horizontal="center" vertical="center" shrinkToFit="1"/>
    </xf>
    <xf numFmtId="177" fontId="161" fillId="32" borderId="59" xfId="0" applyFont="1" applyFill="1" applyBorder="1" applyAlignment="1">
      <alignment horizontal="center" vertical="center" shrinkToFit="1"/>
    </xf>
    <xf numFmtId="177" fontId="161" fillId="32" borderId="75" xfId="0" applyFont="1" applyFill="1" applyBorder="1" applyAlignment="1">
      <alignment horizontal="center" vertical="center" shrinkToFit="1"/>
    </xf>
    <xf numFmtId="177" fontId="99" fillId="0" borderId="50" xfId="0" applyFont="1" applyBorder="1" applyAlignment="1">
      <alignment horizontal="center" shrinkToFit="1"/>
    </xf>
    <xf numFmtId="177" fontId="99" fillId="0" borderId="60" xfId="0" applyFont="1" applyBorder="1" applyAlignment="1">
      <alignment horizontal="center" shrinkToFit="1"/>
    </xf>
    <xf numFmtId="177" fontId="14" fillId="20" borderId="75" xfId="1" applyFill="1" applyBorder="1" applyAlignment="1" applyProtection="1">
      <alignment horizontal="center" vertical="center" shrinkToFit="1"/>
    </xf>
    <xf numFmtId="177" fontId="161" fillId="32" borderId="60" xfId="0" applyFont="1" applyFill="1" applyBorder="1" applyAlignment="1">
      <alignment horizontal="center" vertical="center" shrinkToFit="1"/>
    </xf>
    <xf numFmtId="20" fontId="160" fillId="0" borderId="75" xfId="0" applyNumberFormat="1" applyFont="1" applyBorder="1" applyAlignment="1">
      <alignment horizontal="center" vertical="center" shrinkToFit="1"/>
    </xf>
    <xf numFmtId="177" fontId="14" fillId="20" borderId="57" xfId="1" applyFill="1" applyBorder="1" applyAlignment="1" applyProtection="1">
      <alignment horizontal="center" vertical="center" shrinkToFit="1"/>
    </xf>
    <xf numFmtId="177" fontId="160" fillId="0" borderId="50" xfId="0" applyFont="1" applyBorder="1" applyAlignment="1">
      <alignment horizontal="center" vertical="center" wrapText="1" shrinkToFit="1"/>
    </xf>
    <xf numFmtId="177" fontId="161" fillId="0" borderId="50" xfId="0" applyFont="1" applyBorder="1" applyAlignment="1">
      <alignment horizontal="center" vertical="center" shrinkToFit="1"/>
    </xf>
    <xf numFmtId="177" fontId="14" fillId="20" borderId="79" xfId="1" applyFill="1" applyBorder="1" applyAlignment="1" applyProtection="1">
      <alignment horizontal="center" vertical="center" shrinkToFit="1"/>
    </xf>
    <xf numFmtId="177" fontId="161" fillId="13" borderId="7" xfId="0" applyFont="1" applyFill="1" applyBorder="1" applyAlignment="1">
      <alignment horizontal="center" vertical="center" shrinkToFit="1"/>
    </xf>
    <xf numFmtId="177" fontId="161" fillId="13" borderId="56" xfId="0" applyFont="1" applyFill="1" applyBorder="1" applyAlignment="1">
      <alignment horizontal="center" vertical="center" shrinkToFit="1"/>
    </xf>
    <xf numFmtId="177" fontId="161" fillId="13" borderId="57" xfId="0" applyFont="1" applyFill="1" applyBorder="1" applyAlignment="1">
      <alignment horizontal="center" vertical="center" shrinkToFit="1"/>
    </xf>
    <xf numFmtId="177" fontId="161" fillId="0" borderId="61" xfId="0" applyFont="1" applyBorder="1" applyAlignment="1">
      <alignment horizontal="center" vertical="center" shrinkToFit="1"/>
    </xf>
    <xf numFmtId="177" fontId="160" fillId="0" borderId="20" xfId="0" applyFont="1" applyBorder="1" applyAlignment="1">
      <alignment horizontal="center" vertical="center" shrinkToFit="1"/>
    </xf>
    <xf numFmtId="177" fontId="161" fillId="13" borderId="59" xfId="0" applyFont="1" applyFill="1" applyBorder="1" applyAlignment="1">
      <alignment horizontal="center" vertical="center" shrinkToFit="1"/>
    </xf>
    <xf numFmtId="177" fontId="14" fillId="20" borderId="50" xfId="1" applyFill="1" applyBorder="1" applyAlignment="1" applyProtection="1">
      <alignment horizontal="center" vertical="center" shrinkToFit="1"/>
    </xf>
    <xf numFmtId="177" fontId="161" fillId="13" borderId="58" xfId="0" applyFont="1" applyFill="1" applyBorder="1" applyAlignment="1">
      <alignment horizontal="center" vertical="center" shrinkToFit="1"/>
    </xf>
    <xf numFmtId="177" fontId="161" fillId="13" borderId="50" xfId="0" applyFont="1" applyFill="1" applyBorder="1" applyAlignment="1">
      <alignment horizontal="center" vertical="center" wrapText="1" shrinkToFit="1"/>
    </xf>
    <xf numFmtId="177" fontId="161" fillId="16" borderId="7" xfId="0" applyFont="1" applyFill="1" applyBorder="1" applyAlignment="1">
      <alignment horizontal="center" vertical="center" shrinkToFit="1"/>
    </xf>
    <xf numFmtId="177" fontId="161" fillId="35" borderId="59" xfId="0" applyFont="1" applyFill="1" applyBorder="1" applyAlignment="1">
      <alignment horizontal="center" vertical="center" shrinkToFit="1"/>
    </xf>
    <xf numFmtId="177" fontId="161" fillId="36" borderId="50" xfId="0" applyFont="1" applyFill="1" applyBorder="1" applyAlignment="1">
      <alignment horizontal="center" vertical="center" shrinkToFit="1"/>
    </xf>
    <xf numFmtId="177" fontId="161" fillId="22" borderId="50" xfId="0" applyFont="1" applyFill="1" applyBorder="1" applyAlignment="1">
      <alignment horizontal="center" vertical="center" shrinkToFit="1"/>
    </xf>
    <xf numFmtId="177" fontId="161" fillId="18" borderId="50" xfId="0" applyFont="1" applyFill="1" applyBorder="1" applyAlignment="1">
      <alignment horizontal="center" vertical="center" shrinkToFit="1"/>
    </xf>
    <xf numFmtId="177" fontId="161" fillId="23" borderId="75" xfId="0" applyFont="1" applyFill="1" applyBorder="1" applyAlignment="1">
      <alignment horizontal="center" vertical="center" shrinkToFit="1"/>
    </xf>
    <xf numFmtId="177" fontId="161" fillId="13" borderId="78" xfId="0" applyFont="1" applyFill="1" applyBorder="1" applyAlignment="1">
      <alignment horizontal="center" vertical="center" shrinkToFit="1"/>
    </xf>
    <xf numFmtId="177" fontId="161" fillId="33" borderId="75" xfId="0" applyFont="1" applyFill="1" applyBorder="1" applyAlignment="1">
      <alignment horizontal="center" vertical="center" shrinkToFit="1"/>
    </xf>
    <xf numFmtId="177" fontId="161" fillId="27" borderId="50" xfId="0" applyFont="1" applyFill="1" applyBorder="1" applyAlignment="1">
      <alignment horizontal="center" vertical="center" shrinkToFit="1"/>
    </xf>
    <xf numFmtId="177" fontId="161" fillId="13" borderId="50" xfId="0" applyFont="1" applyFill="1" applyBorder="1" applyAlignment="1">
      <alignment horizontal="center" vertical="center" shrinkToFit="1"/>
    </xf>
    <xf numFmtId="177" fontId="161" fillId="33" borderId="62" xfId="0" applyFont="1" applyFill="1" applyBorder="1" applyAlignment="1">
      <alignment horizontal="center" vertical="center" shrinkToFit="1"/>
    </xf>
    <xf numFmtId="177" fontId="161" fillId="0" borderId="62" xfId="0" applyFont="1" applyBorder="1" applyAlignment="1">
      <alignment horizontal="center" vertical="center" shrinkToFit="1"/>
    </xf>
    <xf numFmtId="177" fontId="161" fillId="27" borderId="63" xfId="0" applyFont="1" applyFill="1" applyBorder="1" applyAlignment="1">
      <alignment horizontal="center" vertical="center" shrinkToFit="1"/>
    </xf>
    <xf numFmtId="177" fontId="161" fillId="0" borderId="79" xfId="0" applyFont="1" applyBorder="1" applyAlignment="1">
      <alignment horizontal="center" vertical="center" shrinkToFit="1"/>
    </xf>
    <xf numFmtId="177" fontId="161" fillId="23" borderId="60" xfId="0" applyFont="1" applyFill="1" applyBorder="1" applyAlignment="1">
      <alignment horizontal="center" vertical="center" shrinkToFit="1"/>
    </xf>
    <xf numFmtId="177" fontId="161" fillId="31" borderId="7" xfId="0" applyFont="1" applyFill="1" applyBorder="1" applyAlignment="1">
      <alignment horizontal="center" vertical="center" shrinkToFit="1"/>
    </xf>
    <xf numFmtId="177" fontId="36" fillId="0" borderId="0" xfId="7" applyFont="1"/>
    <xf numFmtId="177" fontId="71" fillId="0" borderId="0" xfId="4" applyFont="1"/>
    <xf numFmtId="177" fontId="71" fillId="0" borderId="0" xfId="7" applyFont="1"/>
    <xf numFmtId="177" fontId="72" fillId="0" borderId="0" xfId="4" applyFont="1"/>
    <xf numFmtId="177" fontId="72" fillId="0" borderId="0" xfId="7" applyFont="1"/>
    <xf numFmtId="177" fontId="73" fillId="0" borderId="0" xfId="7" applyFont="1"/>
    <xf numFmtId="16" fontId="74" fillId="0" borderId="0" xfId="7" applyNumberFormat="1" applyFont="1" applyAlignment="1">
      <alignment horizontal="center"/>
    </xf>
    <xf numFmtId="177" fontId="83" fillId="0" borderId="0" xfId="7" applyFont="1" applyAlignment="1">
      <alignment vertical="center"/>
    </xf>
    <xf numFmtId="177" fontId="73" fillId="0" borderId="0" xfId="4" applyFont="1"/>
    <xf numFmtId="177" fontId="36" fillId="0" borderId="0" xfId="4" applyFont="1"/>
    <xf numFmtId="177" fontId="1" fillId="0" borderId="0" xfId="4"/>
    <xf numFmtId="177" fontId="14" fillId="0" borderId="7" xfId="1" applyBorder="1" applyAlignment="1" applyProtection="1"/>
    <xf numFmtId="177" fontId="14" fillId="0" borderId="7" xfId="1" applyFill="1" applyBorder="1" applyAlignment="1" applyProtection="1">
      <alignment horizontal="left" vertical="center" wrapText="1"/>
    </xf>
    <xf numFmtId="177" fontId="76" fillId="0" borderId="77" xfId="0" applyFont="1" applyBorder="1" applyAlignment="1">
      <alignment horizontal="left" vertical="center" wrapText="1"/>
    </xf>
    <xf numFmtId="16" fontId="19" fillId="0" borderId="9" xfId="0" applyNumberFormat="1" applyFont="1" applyBorder="1" applyAlignment="1">
      <alignment horizontal="center"/>
    </xf>
    <xf numFmtId="16" fontId="19" fillId="0" borderId="54" xfId="0" applyNumberFormat="1" applyFont="1" applyBorder="1" applyAlignment="1">
      <alignment horizontal="center"/>
    </xf>
    <xf numFmtId="164" fontId="16" fillId="3" borderId="5" xfId="31" applyNumberFormat="1" applyFont="1" applyFill="1" applyBorder="1" applyAlignment="1">
      <alignment horizontal="center" vertical="center"/>
    </xf>
    <xf numFmtId="177" fontId="148" fillId="13" borderId="16" xfId="0" applyFont="1" applyFill="1" applyBorder="1" applyAlignment="1">
      <alignment horizontal="left"/>
    </xf>
    <xf numFmtId="177" fontId="148" fillId="13" borderId="17" xfId="0" applyFont="1" applyFill="1" applyBorder="1" applyAlignment="1">
      <alignment horizontal="left"/>
    </xf>
    <xf numFmtId="177" fontId="103" fillId="13" borderId="19" xfId="0" applyFont="1" applyFill="1" applyBorder="1" applyAlignment="1">
      <alignment horizontal="left"/>
    </xf>
    <xf numFmtId="177" fontId="103" fillId="13" borderId="20" xfId="0" applyFont="1" applyFill="1" applyBorder="1" applyAlignment="1">
      <alignment horizontal="left"/>
    </xf>
    <xf numFmtId="177" fontId="43" fillId="37" borderId="7" xfId="6" applyFont="1" applyFill="1" applyBorder="1" applyAlignment="1">
      <alignment horizontal="center" vertical="center"/>
    </xf>
    <xf numFmtId="16" fontId="78" fillId="29" borderId="43" xfId="0" applyNumberFormat="1" applyFont="1" applyFill="1" applyBorder="1" applyAlignment="1">
      <alignment horizontal="center" vertical="center" wrapText="1"/>
    </xf>
    <xf numFmtId="177" fontId="148" fillId="13" borderId="0" xfId="0" applyFont="1" applyFill="1" applyAlignment="1">
      <alignment horizontal="left"/>
    </xf>
    <xf numFmtId="16" fontId="19" fillId="0" borderId="55" xfId="0" applyNumberFormat="1" applyFont="1" applyBorder="1" applyAlignment="1">
      <alignment horizontal="center"/>
    </xf>
    <xf numFmtId="177" fontId="14" fillId="0" borderId="56" xfId="1" applyBorder="1" applyAlignment="1" applyProtection="1">
      <alignment horizontal="center" vertical="center" shrinkToFit="1"/>
    </xf>
    <xf numFmtId="177" fontId="166" fillId="20" borderId="7" xfId="0" applyFont="1" applyFill="1" applyBorder="1" applyAlignment="1">
      <alignment horizontal="center" vertical="center" shrinkToFit="1"/>
    </xf>
    <xf numFmtId="177" fontId="167" fillId="20" borderId="7" xfId="0" applyFont="1" applyFill="1" applyBorder="1" applyAlignment="1">
      <alignment horizontal="center" vertical="center" shrinkToFit="1"/>
    </xf>
    <xf numFmtId="177" fontId="74" fillId="0" borderId="0" xfId="4" applyFont="1"/>
    <xf numFmtId="177" fontId="169" fillId="0" borderId="0" xfId="4" applyFont="1"/>
    <xf numFmtId="177" fontId="76" fillId="0" borderId="0" xfId="4" applyFont="1"/>
    <xf numFmtId="16" fontId="78" fillId="10" borderId="7" xfId="7" applyNumberFormat="1" applyFont="1" applyFill="1" applyBorder="1" applyAlignment="1">
      <alignment horizontal="center" vertical="center" wrapText="1"/>
    </xf>
    <xf numFmtId="16" fontId="78" fillId="8" borderId="7" xfId="7" applyNumberFormat="1" applyFont="1" applyFill="1" applyBorder="1" applyAlignment="1">
      <alignment horizontal="center" vertical="center" wrapText="1"/>
    </xf>
    <xf numFmtId="177" fontId="74" fillId="0" borderId="0" xfId="7" applyFont="1"/>
    <xf numFmtId="177" fontId="78" fillId="20" borderId="7" xfId="7" applyFont="1" applyFill="1" applyBorder="1" applyAlignment="1">
      <alignment horizontal="centerContinuous" vertical="center" wrapText="1"/>
    </xf>
    <xf numFmtId="16" fontId="78" fillId="20" borderId="7" xfId="7" applyNumberFormat="1" applyFont="1" applyFill="1" applyBorder="1" applyAlignment="1">
      <alignment horizontal="center" vertical="center" wrapText="1"/>
    </xf>
    <xf numFmtId="177" fontId="78" fillId="20" borderId="7" xfId="7" applyFont="1" applyFill="1" applyBorder="1" applyAlignment="1">
      <alignment horizontal="center" vertical="center" wrapText="1"/>
    </xf>
    <xf numFmtId="177" fontId="172" fillId="0" borderId="0" xfId="4" applyFont="1"/>
    <xf numFmtId="177" fontId="80" fillId="0" borderId="0" xfId="7" applyFont="1" applyAlignment="1">
      <alignment horizontal="center"/>
    </xf>
    <xf numFmtId="16" fontId="79" fillId="0" borderId="0" xfId="7" applyNumberFormat="1" applyFont="1" applyAlignment="1">
      <alignment horizontal="center"/>
    </xf>
    <xf numFmtId="16" fontId="80" fillId="0" borderId="0" xfId="7" applyNumberFormat="1" applyFont="1" applyAlignment="1">
      <alignment horizontal="center"/>
    </xf>
    <xf numFmtId="177" fontId="74" fillId="0" borderId="0" xfId="0" applyFont="1"/>
    <xf numFmtId="167" fontId="170" fillId="0" borderId="7" xfId="0" applyNumberFormat="1" applyFont="1" applyBorder="1" applyAlignment="1">
      <alignment horizontal="center"/>
    </xf>
    <xf numFmtId="177" fontId="94" fillId="23" borderId="20" xfId="0" applyFont="1" applyFill="1" applyBorder="1"/>
    <xf numFmtId="177" fontId="74" fillId="23" borderId="0" xfId="0" applyFont="1" applyFill="1"/>
    <xf numFmtId="177" fontId="81" fillId="27" borderId="7" xfId="0" applyFont="1" applyFill="1" applyBorder="1" applyAlignment="1">
      <alignment horizontal="center" vertical="center" wrapText="1"/>
    </xf>
    <xf numFmtId="16" fontId="81" fillId="27" borderId="7" xfId="0" applyNumberFormat="1" applyFont="1" applyFill="1" applyBorder="1" applyAlignment="1">
      <alignment horizontal="center" vertical="center" wrapText="1"/>
    </xf>
    <xf numFmtId="16" fontId="177" fillId="27" borderId="7" xfId="0" applyNumberFormat="1" applyFont="1" applyFill="1" applyBorder="1" applyAlignment="1">
      <alignment horizontal="center" vertical="center" wrapText="1"/>
    </xf>
    <xf numFmtId="16" fontId="176" fillId="0" borderId="7" xfId="0" applyNumberFormat="1" applyFont="1" applyBorder="1" applyAlignment="1">
      <alignment horizontal="center"/>
    </xf>
    <xf numFmtId="177" fontId="170" fillId="0" borderId="0" xfId="0" applyFont="1" applyAlignment="1">
      <alignment horizontal="left"/>
    </xf>
    <xf numFmtId="167" fontId="170" fillId="0" borderId="0" xfId="0" applyNumberFormat="1" applyFont="1" applyAlignment="1">
      <alignment horizontal="center"/>
    </xf>
    <xf numFmtId="16" fontId="176" fillId="0" borderId="0" xfId="0" applyNumberFormat="1" applyFont="1" applyAlignment="1">
      <alignment horizontal="center"/>
    </xf>
    <xf numFmtId="16" fontId="81" fillId="0" borderId="0" xfId="0" applyNumberFormat="1" applyFont="1" applyAlignment="1">
      <alignment horizontal="center"/>
    </xf>
    <xf numFmtId="177" fontId="170" fillId="0" borderId="7" xfId="0" applyFont="1" applyBorder="1" applyAlignment="1">
      <alignment horizontal="left"/>
    </xf>
    <xf numFmtId="177" fontId="94" fillId="23" borderId="0" xfId="0" applyFont="1" applyFill="1"/>
    <xf numFmtId="16" fontId="170" fillId="27" borderId="7" xfId="0" applyNumberFormat="1" applyFont="1" applyFill="1" applyBorder="1" applyAlignment="1">
      <alignment horizontal="center" vertical="center" wrapText="1"/>
    </xf>
    <xf numFmtId="177" fontId="178" fillId="0" borderId="0" xfId="5" applyFont="1" applyAlignment="1" applyProtection="1">
      <alignment horizontal="left" vertical="center"/>
      <protection locked="0"/>
    </xf>
    <xf numFmtId="16" fontId="81" fillId="0" borderId="0" xfId="0" applyNumberFormat="1" applyFont="1" applyAlignment="1">
      <alignment horizontal="center" vertical="center" wrapText="1"/>
    </xf>
    <xf numFmtId="16" fontId="180" fillId="0" borderId="0" xfId="0" applyNumberFormat="1" applyFont="1" applyAlignment="1">
      <alignment horizontal="center" vertical="center" wrapText="1"/>
    </xf>
    <xf numFmtId="16" fontId="181" fillId="0" borderId="0" xfId="0" applyNumberFormat="1" applyFont="1" applyAlignment="1">
      <alignment horizontal="center" vertical="center" wrapText="1"/>
    </xf>
    <xf numFmtId="16" fontId="181" fillId="0" borderId="7" xfId="0" applyNumberFormat="1" applyFont="1" applyBorder="1" applyAlignment="1">
      <alignment horizontal="center"/>
    </xf>
    <xf numFmtId="16" fontId="181" fillId="0" borderId="0" xfId="0" applyNumberFormat="1" applyFont="1" applyAlignment="1">
      <alignment horizontal="center"/>
    </xf>
    <xf numFmtId="177" fontId="94" fillId="23" borderId="7" xfId="0" applyFont="1" applyFill="1" applyBorder="1"/>
    <xf numFmtId="177" fontId="74" fillId="23" borderId="7" xfId="0" applyFont="1" applyFill="1" applyBorder="1"/>
    <xf numFmtId="177" fontId="76" fillId="23" borderId="0" xfId="0" applyFont="1" applyFill="1"/>
    <xf numFmtId="0" fontId="74" fillId="23" borderId="0" xfId="0" applyNumberFormat="1" applyFont="1" applyFill="1" applyAlignment="1">
      <alignment horizontal="center"/>
    </xf>
    <xf numFmtId="0" fontId="74" fillId="0" borderId="0" xfId="0" applyNumberFormat="1" applyFont="1" applyAlignment="1">
      <alignment horizontal="center"/>
    </xf>
    <xf numFmtId="0" fontId="74" fillId="23" borderId="7" xfId="0" applyNumberFormat="1" applyFont="1" applyFill="1" applyBorder="1" applyAlignment="1">
      <alignment horizontal="center"/>
    </xf>
    <xf numFmtId="0" fontId="76" fillId="23" borderId="0" xfId="0" applyNumberFormat="1" applyFont="1" applyFill="1" applyAlignment="1">
      <alignment horizontal="center"/>
    </xf>
    <xf numFmtId="0" fontId="36" fillId="0" borderId="0" xfId="0" applyNumberFormat="1" applyFont="1" applyAlignment="1">
      <alignment horizontal="center"/>
    </xf>
    <xf numFmtId="177" fontId="173" fillId="23" borderId="0" xfId="0" applyFont="1" applyFill="1"/>
    <xf numFmtId="177" fontId="174" fillId="23" borderId="0" xfId="0" applyFont="1" applyFill="1"/>
    <xf numFmtId="177" fontId="183" fillId="0" borderId="0" xfId="7" applyFont="1"/>
    <xf numFmtId="177" fontId="78" fillId="0" borderId="0" xfId="4" applyFont="1"/>
    <xf numFmtId="177" fontId="186" fillId="28" borderId="87" xfId="7" applyFont="1" applyFill="1" applyBorder="1"/>
    <xf numFmtId="177" fontId="183" fillId="28" borderId="88" xfId="7" applyFont="1" applyFill="1" applyBorder="1"/>
    <xf numFmtId="177" fontId="183" fillId="28" borderId="6" xfId="7" applyFont="1" applyFill="1" applyBorder="1"/>
    <xf numFmtId="177" fontId="187" fillId="28" borderId="89" xfId="7" applyFont="1" applyFill="1" applyBorder="1"/>
    <xf numFmtId="177" fontId="183" fillId="28" borderId="0" xfId="7" applyFont="1" applyFill="1"/>
    <xf numFmtId="177" fontId="183" fillId="28" borderId="90" xfId="7" applyFont="1" applyFill="1" applyBorder="1"/>
    <xf numFmtId="177" fontId="184" fillId="28" borderId="91" xfId="7" applyFont="1" applyFill="1" applyBorder="1"/>
    <xf numFmtId="177" fontId="183" fillId="28" borderId="92" xfId="7" applyFont="1" applyFill="1" applyBorder="1"/>
    <xf numFmtId="177" fontId="183" fillId="28" borderId="93" xfId="7" applyFont="1" applyFill="1" applyBorder="1"/>
    <xf numFmtId="177" fontId="188" fillId="0" borderId="0" xfId="7" applyFont="1"/>
    <xf numFmtId="177" fontId="183" fillId="0" borderId="0" xfId="4" applyFont="1"/>
    <xf numFmtId="177" fontId="189" fillId="23" borderId="0" xfId="4" applyFont="1" applyFill="1"/>
    <xf numFmtId="177" fontId="183" fillId="23" borderId="0" xfId="4" applyFont="1" applyFill="1"/>
    <xf numFmtId="177" fontId="78" fillId="23" borderId="0" xfId="29" applyFont="1" applyFill="1">
      <alignment vertical="center"/>
    </xf>
    <xf numFmtId="177" fontId="78" fillId="23" borderId="0" xfId="4" applyFont="1" applyFill="1"/>
    <xf numFmtId="177" fontId="78" fillId="9" borderId="7" xfId="4" applyFont="1" applyFill="1" applyBorder="1" applyAlignment="1">
      <alignment horizontal="center" vertical="center" wrapText="1"/>
    </xf>
    <xf numFmtId="16" fontId="78" fillId="9" borderId="7" xfId="4" applyNumberFormat="1" applyFont="1" applyFill="1" applyBorder="1" applyAlignment="1">
      <alignment horizontal="center" vertical="center" wrapText="1"/>
    </xf>
    <xf numFmtId="16" fontId="190" fillId="16" borderId="7" xfId="4" applyNumberFormat="1" applyFont="1" applyFill="1" applyBorder="1" applyAlignment="1">
      <alignment horizontal="center" vertical="center" wrapText="1"/>
    </xf>
    <xf numFmtId="16" fontId="78" fillId="38" borderId="7" xfId="4" applyNumberFormat="1" applyFont="1" applyFill="1" applyBorder="1" applyAlignment="1">
      <alignment horizontal="center" vertical="center" wrapText="1"/>
    </xf>
    <xf numFmtId="177" fontId="185" fillId="0" borderId="0" xfId="4" applyFont="1"/>
    <xf numFmtId="165" fontId="191" fillId="0" borderId="0" xfId="4" applyNumberFormat="1" applyFont="1"/>
    <xf numFmtId="177" fontId="192" fillId="28" borderId="87" xfId="4" applyFont="1" applyFill="1" applyBorder="1" applyAlignment="1">
      <alignment horizontal="left"/>
    </xf>
    <xf numFmtId="167" fontId="183" fillId="28" borderId="88" xfId="4" applyNumberFormat="1" applyFont="1" applyFill="1" applyBorder="1" applyAlignment="1">
      <alignment horizontal="center"/>
    </xf>
    <xf numFmtId="16" fontId="79" fillId="28" borderId="88" xfId="4" applyNumberFormat="1" applyFont="1" applyFill="1" applyBorder="1" applyAlignment="1">
      <alignment horizontal="center"/>
    </xf>
    <xf numFmtId="16" fontId="183" fillId="28" borderId="88" xfId="4" applyNumberFormat="1" applyFont="1" applyFill="1" applyBorder="1" applyAlignment="1">
      <alignment horizontal="center"/>
    </xf>
    <xf numFmtId="16" fontId="183" fillId="28" borderId="6" xfId="4" applyNumberFormat="1" applyFont="1" applyFill="1" applyBorder="1" applyAlignment="1">
      <alignment horizontal="center"/>
    </xf>
    <xf numFmtId="177" fontId="192" fillId="28" borderId="87" xfId="4" applyFont="1" applyFill="1" applyBorder="1"/>
    <xf numFmtId="177" fontId="183" fillId="28" borderId="88" xfId="4" applyFont="1" applyFill="1" applyBorder="1"/>
    <xf numFmtId="177" fontId="183" fillId="28" borderId="6" xfId="4" applyFont="1" applyFill="1" applyBorder="1"/>
    <xf numFmtId="177" fontId="193" fillId="28" borderId="89" xfId="4" applyFont="1" applyFill="1" applyBorder="1"/>
    <xf numFmtId="177" fontId="193" fillId="28" borderId="0" xfId="4" applyFont="1" applyFill="1"/>
    <xf numFmtId="177" fontId="193" fillId="28" borderId="90" xfId="4" applyFont="1" applyFill="1" applyBorder="1"/>
    <xf numFmtId="177" fontId="194" fillId="28" borderId="0" xfId="4" applyFont="1" applyFill="1"/>
    <xf numFmtId="177" fontId="194" fillId="28" borderId="90" xfId="4" applyFont="1" applyFill="1" applyBorder="1"/>
    <xf numFmtId="177" fontId="195" fillId="28" borderId="91" xfId="4" applyFont="1" applyFill="1" applyBorder="1" applyAlignment="1">
      <alignment horizontal="left"/>
    </xf>
    <xf numFmtId="177" fontId="196" fillId="28" borderId="92" xfId="4" applyFont="1" applyFill="1" applyBorder="1" applyAlignment="1">
      <alignment horizontal="left"/>
    </xf>
    <xf numFmtId="177" fontId="196" fillId="28" borderId="93" xfId="4" applyFont="1" applyFill="1" applyBorder="1" applyAlignment="1">
      <alignment horizontal="left"/>
    </xf>
    <xf numFmtId="177" fontId="195" fillId="28" borderId="91" xfId="4" applyFont="1" applyFill="1" applyBorder="1"/>
    <xf numFmtId="177" fontId="183" fillId="28" borderId="92" xfId="4" applyFont="1" applyFill="1" applyBorder="1"/>
    <xf numFmtId="177" fontId="183" fillId="28" borderId="93" xfId="4" applyFont="1" applyFill="1" applyBorder="1"/>
    <xf numFmtId="177" fontId="197" fillId="0" borderId="15" xfId="4" applyFont="1" applyBorder="1"/>
    <xf numFmtId="177" fontId="197" fillId="0" borderId="0" xfId="4" applyFont="1" applyAlignment="1">
      <alignment horizontal="left"/>
    </xf>
    <xf numFmtId="177" fontId="183" fillId="0" borderId="15" xfId="4" applyFont="1" applyBorder="1"/>
    <xf numFmtId="177" fontId="183" fillId="0" borderId="0" xfId="4" applyFont="1" applyAlignment="1">
      <alignment horizontal="left"/>
    </xf>
    <xf numFmtId="177" fontId="185" fillId="0" borderId="0" xfId="4" applyFont="1" applyAlignment="1">
      <alignment horizontal="left"/>
    </xf>
    <xf numFmtId="16" fontId="199" fillId="0" borderId="0" xfId="4" applyNumberFormat="1" applyFont="1" applyAlignment="1">
      <alignment horizontal="center"/>
    </xf>
    <xf numFmtId="177" fontId="78" fillId="12" borderId="7" xfId="4" applyFont="1" applyFill="1" applyBorder="1" applyAlignment="1">
      <alignment horizontal="center" vertical="center" wrapText="1"/>
    </xf>
    <xf numFmtId="16" fontId="78" fillId="12" borderId="7" xfId="4" applyNumberFormat="1" applyFont="1" applyFill="1" applyBorder="1" applyAlignment="1">
      <alignment horizontal="center" vertical="center" wrapText="1"/>
    </xf>
    <xf numFmtId="16" fontId="78" fillId="8" borderId="7" xfId="4" applyNumberFormat="1" applyFont="1" applyFill="1" applyBorder="1" applyAlignment="1">
      <alignment horizontal="center" vertical="center" wrapText="1"/>
    </xf>
    <xf numFmtId="16" fontId="79" fillId="0" borderId="7" xfId="4" applyNumberFormat="1" applyFont="1" applyBorder="1" applyAlignment="1">
      <alignment horizontal="center" vertical="center"/>
    </xf>
    <xf numFmtId="16" fontId="201" fillId="0" borderId="7" xfId="4" applyNumberFormat="1" applyFont="1" applyBorder="1" applyAlignment="1">
      <alignment horizontal="center" vertical="center"/>
    </xf>
    <xf numFmtId="16" fontId="202" fillId="0" borderId="7" xfId="4" applyNumberFormat="1" applyFont="1" applyBorder="1" applyAlignment="1">
      <alignment horizontal="center" vertical="center"/>
    </xf>
    <xf numFmtId="181" fontId="200" fillId="0" borderId="7" xfId="4" applyNumberFormat="1" applyFont="1" applyBorder="1" applyAlignment="1">
      <alignment horizontal="center" vertical="center"/>
    </xf>
    <xf numFmtId="16" fontId="79" fillId="0" borderId="21" xfId="4" applyNumberFormat="1" applyFont="1" applyBorder="1" applyAlignment="1">
      <alignment horizontal="center" vertical="center"/>
    </xf>
    <xf numFmtId="16" fontId="79" fillId="28" borderId="6" xfId="4" applyNumberFormat="1" applyFont="1" applyFill="1" applyBorder="1" applyAlignment="1">
      <alignment horizontal="center"/>
    </xf>
    <xf numFmtId="16" fontId="79" fillId="0" borderId="0" xfId="4" applyNumberFormat="1" applyFont="1" applyAlignment="1">
      <alignment horizontal="center"/>
    </xf>
    <xf numFmtId="177" fontId="196" fillId="28" borderId="0" xfId="4" applyFont="1" applyFill="1"/>
    <xf numFmtId="16" fontId="79" fillId="28" borderId="90" xfId="4" applyNumberFormat="1" applyFont="1" applyFill="1" applyBorder="1" applyAlignment="1">
      <alignment horizontal="center"/>
    </xf>
    <xf numFmtId="177" fontId="195" fillId="28" borderId="0" xfId="4" applyFont="1" applyFill="1"/>
    <xf numFmtId="16" fontId="183" fillId="28" borderId="90" xfId="4" applyNumberFormat="1" applyFont="1" applyFill="1" applyBorder="1" applyAlignment="1">
      <alignment horizontal="center"/>
    </xf>
    <xf numFmtId="16" fontId="183" fillId="0" borderId="0" xfId="4" applyNumberFormat="1" applyFont="1" applyAlignment="1">
      <alignment horizontal="center"/>
    </xf>
    <xf numFmtId="16" fontId="204" fillId="28" borderId="92" xfId="4" applyNumberFormat="1" applyFont="1" applyFill="1" applyBorder="1" applyAlignment="1">
      <alignment horizontal="center"/>
    </xf>
    <xf numFmtId="16" fontId="183" fillId="28" borderId="92" xfId="4" applyNumberFormat="1" applyFont="1" applyFill="1" applyBorder="1" applyAlignment="1">
      <alignment horizontal="center"/>
    </xf>
    <xf numFmtId="16" fontId="183" fillId="28" borderId="93" xfId="4" applyNumberFormat="1" applyFont="1" applyFill="1" applyBorder="1" applyAlignment="1">
      <alignment horizontal="center"/>
    </xf>
    <xf numFmtId="177" fontId="197" fillId="0" borderId="0" xfId="4" applyFont="1"/>
    <xf numFmtId="177" fontId="185" fillId="0" borderId="0" xfId="4" applyFont="1" applyAlignment="1">
      <alignment horizontal="center"/>
    </xf>
    <xf numFmtId="16" fontId="184" fillId="0" borderId="0" xfId="4" applyNumberFormat="1" applyFont="1" applyAlignment="1">
      <alignment horizontal="center"/>
    </xf>
    <xf numFmtId="16" fontId="185" fillId="0" borderId="0" xfId="4" applyNumberFormat="1" applyFont="1" applyAlignment="1">
      <alignment horizontal="center"/>
    </xf>
    <xf numFmtId="177" fontId="205" fillId="23" borderId="0" xfId="4" applyFont="1" applyFill="1"/>
    <xf numFmtId="16" fontId="190" fillId="16" borderId="28" xfId="4" applyNumberFormat="1" applyFont="1" applyFill="1" applyBorder="1" applyAlignment="1">
      <alignment horizontal="center" vertical="center" wrapText="1"/>
    </xf>
    <xf numFmtId="177" fontId="196" fillId="28" borderId="88" xfId="4" applyFont="1" applyFill="1" applyBorder="1"/>
    <xf numFmtId="177" fontId="196" fillId="28" borderId="6" xfId="4" applyFont="1" applyFill="1" applyBorder="1"/>
    <xf numFmtId="177" fontId="196" fillId="28" borderId="90" xfId="4" applyFont="1" applyFill="1" applyBorder="1"/>
    <xf numFmtId="177" fontId="196" fillId="0" borderId="0" xfId="4" applyFont="1" applyAlignment="1">
      <alignment horizontal="left"/>
    </xf>
    <xf numFmtId="177" fontId="196" fillId="28" borderId="92" xfId="4" applyFont="1" applyFill="1" applyBorder="1"/>
    <xf numFmtId="177" fontId="196" fillId="28" borderId="93" xfId="4" applyFont="1" applyFill="1" applyBorder="1"/>
    <xf numFmtId="177" fontId="79" fillId="23" borderId="0" xfId="4" applyFont="1" applyFill="1"/>
    <xf numFmtId="177" fontId="79" fillId="23" borderId="7" xfId="4" applyFont="1" applyFill="1" applyBorder="1"/>
    <xf numFmtId="177" fontId="78" fillId="23" borderId="7" xfId="29" applyFont="1" applyFill="1" applyBorder="1">
      <alignment vertical="center"/>
    </xf>
    <xf numFmtId="16" fontId="78" fillId="36" borderId="7" xfId="4" applyNumberFormat="1" applyFont="1" applyFill="1" applyBorder="1" applyAlignment="1">
      <alignment horizontal="center" vertical="center" wrapText="1"/>
    </xf>
    <xf numFmtId="177" fontId="195" fillId="28" borderId="16" xfId="4" applyFont="1" applyFill="1" applyBorder="1" applyAlignment="1">
      <alignment horizontal="left"/>
    </xf>
    <xf numFmtId="167" fontId="183" fillId="28" borderId="17" xfId="4" applyNumberFormat="1" applyFont="1" applyFill="1" applyBorder="1" applyAlignment="1">
      <alignment horizontal="center"/>
    </xf>
    <xf numFmtId="16" fontId="79" fillId="28" borderId="17" xfId="4" applyNumberFormat="1" applyFont="1" applyFill="1" applyBorder="1" applyAlignment="1">
      <alignment horizontal="center"/>
    </xf>
    <xf numFmtId="16" fontId="183" fillId="28" borderId="17" xfId="4" applyNumberFormat="1" applyFont="1" applyFill="1" applyBorder="1" applyAlignment="1">
      <alignment horizontal="center"/>
    </xf>
    <xf numFmtId="177" fontId="196" fillId="28" borderId="15" xfId="4" applyFont="1" applyFill="1" applyBorder="1"/>
    <xf numFmtId="177" fontId="195" fillId="28" borderId="92" xfId="4" applyFont="1" applyFill="1" applyBorder="1" applyAlignment="1">
      <alignment horizontal="left"/>
    </xf>
    <xf numFmtId="177" fontId="195" fillId="28" borderId="93" xfId="4" applyFont="1" applyFill="1" applyBorder="1" applyAlignment="1">
      <alignment horizontal="left"/>
    </xf>
    <xf numFmtId="177" fontId="196" fillId="28" borderId="15" xfId="4" applyFont="1" applyFill="1" applyBorder="1" applyAlignment="1">
      <alignment horizontal="left"/>
    </xf>
    <xf numFmtId="177" fontId="196" fillId="28" borderId="0" xfId="4" applyFont="1" applyFill="1" applyAlignment="1">
      <alignment horizontal="left"/>
    </xf>
    <xf numFmtId="177" fontId="186" fillId="0" borderId="0" xfId="4" applyFont="1" applyAlignment="1">
      <alignment horizontal="left"/>
    </xf>
    <xf numFmtId="177" fontId="184" fillId="0" borderId="0" xfId="4" applyFont="1" applyAlignment="1">
      <alignment horizontal="left"/>
    </xf>
    <xf numFmtId="177" fontId="184" fillId="0" borderId="0" xfId="4" applyFont="1"/>
    <xf numFmtId="167" fontId="185" fillId="28" borderId="88" xfId="4" applyNumberFormat="1" applyFont="1" applyFill="1" applyBorder="1" applyAlignment="1">
      <alignment horizontal="center"/>
    </xf>
    <xf numFmtId="16" fontId="184" fillId="28" borderId="88" xfId="4" applyNumberFormat="1" applyFont="1" applyFill="1" applyBorder="1" applyAlignment="1">
      <alignment horizontal="center"/>
    </xf>
    <xf numFmtId="16" fontId="185" fillId="28" borderId="88" xfId="4" applyNumberFormat="1" applyFont="1" applyFill="1" applyBorder="1" applyAlignment="1">
      <alignment horizontal="center"/>
    </xf>
    <xf numFmtId="16" fontId="185" fillId="28" borderId="6" xfId="4" applyNumberFormat="1" applyFont="1" applyFill="1" applyBorder="1" applyAlignment="1">
      <alignment horizontal="center"/>
    </xf>
    <xf numFmtId="177" fontId="195" fillId="28" borderId="90" xfId="4" applyFont="1" applyFill="1" applyBorder="1"/>
    <xf numFmtId="177" fontId="195" fillId="28" borderId="92" xfId="4" applyFont="1" applyFill="1" applyBorder="1"/>
    <xf numFmtId="177" fontId="195" fillId="28" borderId="93" xfId="4" applyFont="1" applyFill="1" applyBorder="1"/>
    <xf numFmtId="177" fontId="208" fillId="0" borderId="0" xfId="4" applyFont="1"/>
    <xf numFmtId="177" fontId="183" fillId="23" borderId="0" xfId="4" applyFont="1" applyFill="1" applyAlignment="1">
      <alignment vertical="center"/>
    </xf>
    <xf numFmtId="177" fontId="192" fillId="28" borderId="88" xfId="4" applyFont="1" applyFill="1" applyBorder="1"/>
    <xf numFmtId="177" fontId="192" fillId="28" borderId="6" xfId="4" applyFont="1" applyFill="1" applyBorder="1"/>
    <xf numFmtId="177" fontId="189" fillId="23" borderId="20" xfId="4" applyFont="1" applyFill="1" applyBorder="1"/>
    <xf numFmtId="177" fontId="183" fillId="23" borderId="20" xfId="4" applyFont="1" applyFill="1" applyBorder="1"/>
    <xf numFmtId="177" fontId="78" fillId="23" borderId="20" xfId="29" applyFont="1" applyFill="1" applyBorder="1">
      <alignment vertical="center"/>
    </xf>
    <xf numFmtId="177" fontId="209" fillId="3" borderId="7" xfId="4" applyFont="1" applyFill="1" applyBorder="1" applyAlignment="1">
      <alignment horizontal="center"/>
    </xf>
    <xf numFmtId="177" fontId="209" fillId="40" borderId="7" xfId="4" applyFont="1" applyFill="1" applyBorder="1" applyAlignment="1">
      <alignment horizontal="center"/>
    </xf>
    <xf numFmtId="16" fontId="203" fillId="28" borderId="90" xfId="4" applyNumberFormat="1" applyFont="1" applyFill="1" applyBorder="1" applyAlignment="1">
      <alignment horizontal="center"/>
    </xf>
    <xf numFmtId="177" fontId="193" fillId="28" borderId="94" xfId="4" applyFont="1" applyFill="1" applyBorder="1"/>
    <xf numFmtId="177" fontId="188" fillId="0" borderId="0" xfId="4" applyFont="1"/>
    <xf numFmtId="181" fontId="194" fillId="0" borderId="7" xfId="4" applyNumberFormat="1" applyFont="1" applyBorder="1" applyAlignment="1">
      <alignment horizontal="left" vertical="center"/>
    </xf>
    <xf numFmtId="173" fontId="170" fillId="0" borderId="7" xfId="0" applyNumberFormat="1" applyFont="1" applyBorder="1" applyAlignment="1">
      <alignment horizontal="left"/>
    </xf>
    <xf numFmtId="177" fontId="179" fillId="0" borderId="0" xfId="5" applyFont="1" applyAlignment="1" applyProtection="1">
      <alignment vertical="center"/>
      <protection locked="0"/>
    </xf>
    <xf numFmtId="173" fontId="200" fillId="0" borderId="7" xfId="4" applyNumberFormat="1" applyFont="1" applyBorder="1" applyAlignment="1">
      <alignment horizontal="center" vertical="center"/>
    </xf>
    <xf numFmtId="177" fontId="82" fillId="0" borderId="0" xfId="4" applyFont="1"/>
    <xf numFmtId="173" fontId="36" fillId="0" borderId="0" xfId="4" applyNumberFormat="1" applyFont="1" applyAlignment="1">
      <alignment horizontal="center" vertical="center"/>
    </xf>
    <xf numFmtId="177" fontId="14" fillId="0" borderId="0" xfId="1" quotePrefix="1" applyAlignment="1" applyProtection="1"/>
    <xf numFmtId="16" fontId="78" fillId="0" borderId="7" xfId="7" applyNumberFormat="1" applyFont="1" applyBorder="1" applyAlignment="1">
      <alignment horizontal="center" vertical="center"/>
    </xf>
    <xf numFmtId="177" fontId="74" fillId="0" borderId="0" xfId="7" applyFont="1" applyAlignment="1">
      <alignment horizontal="center" vertical="center"/>
    </xf>
    <xf numFmtId="180" fontId="78" fillId="0" borderId="7" xfId="7" applyNumberFormat="1" applyFont="1" applyBorder="1" applyAlignment="1">
      <alignment horizontal="left" vertical="center"/>
    </xf>
    <xf numFmtId="178" fontId="78" fillId="0" borderId="26" xfId="7" applyNumberFormat="1" applyFont="1" applyBorder="1" applyAlignment="1">
      <alignment horizontal="left" vertical="center"/>
    </xf>
    <xf numFmtId="177" fontId="74" fillId="0" borderId="0" xfId="7" applyFont="1" applyAlignment="1">
      <alignment horizontal="left" vertical="center"/>
    </xf>
    <xf numFmtId="181" fontId="183" fillId="0" borderId="7" xfId="4" applyNumberFormat="1" applyFont="1" applyBorder="1" applyAlignment="1">
      <alignment horizontal="left" vertical="center"/>
    </xf>
    <xf numFmtId="16" fontId="183" fillId="0" borderId="7" xfId="4" applyNumberFormat="1" applyFont="1" applyBorder="1" applyAlignment="1">
      <alignment horizontal="center" vertical="center"/>
    </xf>
    <xf numFmtId="16" fontId="183" fillId="22" borderId="7" xfId="4" applyNumberFormat="1" applyFont="1" applyFill="1" applyBorder="1" applyAlignment="1">
      <alignment horizontal="center" vertical="center"/>
    </xf>
    <xf numFmtId="177" fontId="183" fillId="0" borderId="0" xfId="4" applyFont="1" applyAlignment="1">
      <alignment vertical="center"/>
    </xf>
    <xf numFmtId="177" fontId="183" fillId="22" borderId="26" xfId="4" applyFont="1" applyFill="1" applyBorder="1" applyAlignment="1">
      <alignment horizontal="left" vertical="center"/>
    </xf>
    <xf numFmtId="167" fontId="183" fillId="0" borderId="7" xfId="4" applyNumberFormat="1" applyFont="1" applyBorder="1" applyAlignment="1">
      <alignment horizontal="left" vertical="center"/>
    </xf>
    <xf numFmtId="177" fontId="183" fillId="0" borderId="26" xfId="4" applyFont="1" applyBorder="1" applyAlignment="1">
      <alignment horizontal="left" vertical="center"/>
    </xf>
    <xf numFmtId="16" fontId="183" fillId="0" borderId="21" xfId="4" applyNumberFormat="1" applyFont="1" applyBorder="1" applyAlignment="1">
      <alignment horizontal="center" vertical="center"/>
    </xf>
    <xf numFmtId="177" fontId="183" fillId="0" borderId="16" xfId="4" applyFont="1" applyBorder="1" applyAlignment="1">
      <alignment horizontal="left" vertical="center"/>
    </xf>
    <xf numFmtId="167" fontId="183" fillId="0" borderId="17" xfId="4" applyNumberFormat="1" applyFont="1" applyBorder="1" applyAlignment="1">
      <alignment horizontal="left" vertical="center"/>
    </xf>
    <xf numFmtId="16" fontId="79" fillId="0" borderId="17" xfId="4" applyNumberFormat="1" applyFont="1" applyBorder="1" applyAlignment="1">
      <alignment horizontal="center" vertical="center"/>
    </xf>
    <xf numFmtId="16" fontId="183" fillId="0" borderId="17" xfId="4" applyNumberFormat="1" applyFont="1" applyBorder="1" applyAlignment="1">
      <alignment horizontal="center" vertical="center"/>
    </xf>
    <xf numFmtId="173" fontId="183" fillId="0" borderId="7" xfId="4" applyNumberFormat="1" applyFont="1" applyBorder="1" applyAlignment="1">
      <alignment horizontal="center" vertical="center"/>
    </xf>
    <xf numFmtId="178" fontId="183" fillId="0" borderId="7" xfId="4" applyNumberFormat="1" applyFont="1" applyBorder="1" applyAlignment="1">
      <alignment horizontal="left" vertical="center"/>
    </xf>
    <xf numFmtId="167" fontId="183" fillId="0" borderId="7" xfId="4" applyNumberFormat="1" applyFont="1" applyBorder="1" applyAlignment="1">
      <alignment horizontal="center" vertical="center"/>
    </xf>
    <xf numFmtId="177" fontId="185" fillId="0" borderId="0" xfId="4" applyFont="1" applyAlignment="1">
      <alignment vertical="center"/>
    </xf>
    <xf numFmtId="179" fontId="183" fillId="0" borderId="7" xfId="4" applyNumberFormat="1" applyFont="1" applyBorder="1" applyAlignment="1">
      <alignment horizontal="left" vertical="center"/>
    </xf>
    <xf numFmtId="177" fontId="185" fillId="0" borderId="0" xfId="4" applyFont="1" applyAlignment="1">
      <alignment horizontal="right"/>
    </xf>
    <xf numFmtId="177" fontId="183" fillId="0" borderId="7" xfId="4" applyFont="1" applyBorder="1" applyAlignment="1">
      <alignment horizontal="left" vertical="center"/>
    </xf>
    <xf numFmtId="182" fontId="183" fillId="0" borderId="7" xfId="4" applyNumberFormat="1" applyFont="1" applyBorder="1" applyAlignment="1">
      <alignment horizontal="left" vertical="center"/>
    </xf>
    <xf numFmtId="173" fontId="183" fillId="0" borderId="7" xfId="4" applyNumberFormat="1" applyFont="1" applyBorder="1" applyAlignment="1">
      <alignment horizontal="left" vertical="center"/>
    </xf>
    <xf numFmtId="173" fontId="183" fillId="0" borderId="21" xfId="4" applyNumberFormat="1" applyFont="1" applyBorder="1" applyAlignment="1">
      <alignment horizontal="left" vertical="center"/>
    </xf>
    <xf numFmtId="186" fontId="194" fillId="0" borderId="7" xfId="4" quotePrefix="1" applyNumberFormat="1" applyFont="1" applyBorder="1" applyAlignment="1">
      <alignment horizontal="left" vertical="center"/>
    </xf>
    <xf numFmtId="178" fontId="187" fillId="0" borderId="7" xfId="4" applyNumberFormat="1" applyFont="1" applyBorder="1" applyAlignment="1">
      <alignment horizontal="center" vertical="center"/>
    </xf>
    <xf numFmtId="178" fontId="183" fillId="15" borderId="7" xfId="4" applyNumberFormat="1" applyFont="1" applyFill="1" applyBorder="1" applyAlignment="1">
      <alignment horizontal="center" vertical="center"/>
    </xf>
    <xf numFmtId="178" fontId="187" fillId="15" borderId="7" xfId="4" applyNumberFormat="1" applyFont="1" applyFill="1" applyBorder="1" applyAlignment="1">
      <alignment horizontal="center" vertical="center"/>
    </xf>
    <xf numFmtId="178" fontId="79" fillId="0" borderId="7" xfId="4" applyNumberFormat="1" applyFont="1" applyBorder="1" applyAlignment="1">
      <alignment horizontal="center" vertical="center"/>
    </xf>
    <xf numFmtId="184" fontId="183" fillId="0" borderId="21" xfId="4" applyNumberFormat="1" applyFont="1" applyBorder="1" applyAlignment="1">
      <alignment horizontal="left" vertical="center"/>
    </xf>
    <xf numFmtId="180" fontId="183" fillId="0" borderId="7" xfId="4" applyNumberFormat="1" applyFont="1" applyBorder="1" applyAlignment="1">
      <alignment horizontal="center" vertical="center"/>
    </xf>
    <xf numFmtId="177" fontId="1" fillId="0" borderId="0" xfId="4" applyAlignment="1">
      <alignment vertical="center"/>
    </xf>
    <xf numFmtId="183" fontId="183" fillId="0" borderId="7" xfId="4" applyNumberFormat="1" applyFont="1" applyBorder="1" applyAlignment="1">
      <alignment horizontal="center" vertical="center"/>
    </xf>
    <xf numFmtId="178" fontId="183" fillId="0" borderId="21" xfId="4" applyNumberFormat="1" applyFont="1" applyBorder="1" applyAlignment="1">
      <alignment horizontal="left" vertical="center"/>
    </xf>
    <xf numFmtId="182" fontId="183" fillId="0" borderId="7" xfId="4" applyNumberFormat="1" applyFont="1" applyBorder="1" applyAlignment="1">
      <alignment horizontal="center" vertical="center"/>
    </xf>
    <xf numFmtId="177" fontId="211" fillId="31" borderId="7" xfId="7" applyFont="1" applyFill="1" applyBorder="1" applyAlignment="1">
      <alignment horizontal="centerContinuous" vertical="center" wrapText="1"/>
    </xf>
    <xf numFmtId="177" fontId="211" fillId="31" borderId="7" xfId="7" applyFont="1" applyFill="1" applyBorder="1" applyAlignment="1">
      <alignment horizontal="center" vertical="center" wrapText="1"/>
    </xf>
    <xf numFmtId="16" fontId="211" fillId="31" borderId="7" xfId="7" applyNumberFormat="1" applyFont="1" applyFill="1" applyBorder="1" applyAlignment="1">
      <alignment horizontal="center" vertical="center" wrapText="1"/>
    </xf>
    <xf numFmtId="16" fontId="211" fillId="10" borderId="7" xfId="7" applyNumberFormat="1" applyFont="1" applyFill="1" applyBorder="1" applyAlignment="1">
      <alignment horizontal="center" vertical="center" wrapText="1"/>
    </xf>
    <xf numFmtId="16" fontId="211" fillId="8" borderId="7" xfId="7" applyNumberFormat="1" applyFont="1" applyFill="1" applyBorder="1" applyAlignment="1">
      <alignment horizontal="center" vertical="center" wrapText="1"/>
    </xf>
    <xf numFmtId="180" fontId="211" fillId="0" borderId="7" xfId="7" applyNumberFormat="1" applyFont="1" applyBorder="1" applyAlignment="1">
      <alignment horizontal="left" vertical="center"/>
    </xf>
    <xf numFmtId="16" fontId="211" fillId="0" borderId="7" xfId="7" applyNumberFormat="1" applyFont="1" applyBorder="1" applyAlignment="1">
      <alignment horizontal="center" vertical="center"/>
    </xf>
    <xf numFmtId="179" fontId="211" fillId="0" borderId="7" xfId="7" applyNumberFormat="1" applyFont="1" applyBorder="1" applyAlignment="1">
      <alignment horizontal="left" vertical="center"/>
    </xf>
    <xf numFmtId="16" fontId="203" fillId="28" borderId="0" xfId="4" applyNumberFormat="1" applyFont="1" applyFill="1" applyAlignment="1">
      <alignment horizontal="center"/>
    </xf>
    <xf numFmtId="16" fontId="79" fillId="28" borderId="0" xfId="4" applyNumberFormat="1" applyFont="1" applyFill="1" applyAlignment="1">
      <alignment horizontal="center"/>
    </xf>
    <xf numFmtId="16" fontId="204" fillId="28" borderId="0" xfId="4" applyNumberFormat="1" applyFont="1" applyFill="1" applyAlignment="1">
      <alignment horizontal="center"/>
    </xf>
    <xf numFmtId="16" fontId="183" fillId="28" borderId="0" xfId="4" applyNumberFormat="1" applyFont="1" applyFill="1" applyAlignment="1">
      <alignment horizontal="center"/>
    </xf>
    <xf numFmtId="178" fontId="211" fillId="0" borderId="7" xfId="7" applyNumberFormat="1" applyFont="1" applyBorder="1" applyAlignment="1">
      <alignment horizontal="left" vertical="center"/>
    </xf>
    <xf numFmtId="184" fontId="183" fillId="0" borderId="7" xfId="4" applyNumberFormat="1" applyFont="1" applyBorder="1" applyAlignment="1">
      <alignment horizontal="left" vertical="center"/>
    </xf>
    <xf numFmtId="185" fontId="183" fillId="0" borderId="21" xfId="4" applyNumberFormat="1" applyFont="1" applyBorder="1" applyAlignment="1">
      <alignment horizontal="left" vertical="center"/>
    </xf>
    <xf numFmtId="16" fontId="185" fillId="22" borderId="7" xfId="4" applyNumberFormat="1" applyFont="1" applyFill="1" applyBorder="1" applyAlignment="1">
      <alignment horizontal="center" vertical="center"/>
    </xf>
    <xf numFmtId="184" fontId="206" fillId="0" borderId="7" xfId="4" quotePrefix="1" applyNumberFormat="1" applyFont="1" applyBorder="1" applyAlignment="1">
      <alignment horizontal="left" vertical="center"/>
    </xf>
    <xf numFmtId="178" fontId="200" fillId="0" borderId="7" xfId="4" applyNumberFormat="1" applyFont="1" applyBorder="1" applyAlignment="1">
      <alignment horizontal="center" vertical="center"/>
    </xf>
    <xf numFmtId="178" fontId="185" fillId="18" borderId="7" xfId="4" applyNumberFormat="1" applyFont="1" applyFill="1" applyBorder="1" applyAlignment="1">
      <alignment horizontal="center" vertical="center"/>
    </xf>
    <xf numFmtId="179" fontId="185" fillId="22" borderId="21" xfId="4" applyNumberFormat="1" applyFont="1" applyFill="1" applyBorder="1" applyAlignment="1">
      <alignment horizontal="left" vertical="center"/>
    </xf>
    <xf numFmtId="173" fontId="206" fillId="0" borderId="7" xfId="4" quotePrefix="1" applyNumberFormat="1" applyFont="1" applyBorder="1" applyAlignment="1">
      <alignment horizontal="left" vertical="center"/>
    </xf>
    <xf numFmtId="177" fontId="96" fillId="23" borderId="7" xfId="0" applyFont="1" applyFill="1" applyBorder="1" applyAlignment="1">
      <alignment horizontal="center" vertical="center"/>
    </xf>
    <xf numFmtId="177" fontId="96" fillId="23" borderId="15" xfId="0" applyFont="1" applyFill="1" applyBorder="1" applyAlignment="1">
      <alignment horizontal="center" vertical="center"/>
    </xf>
    <xf numFmtId="177" fontId="96" fillId="23" borderId="0" xfId="0" applyFont="1" applyFill="1" applyAlignment="1">
      <alignment horizontal="center" vertical="center"/>
    </xf>
    <xf numFmtId="177" fontId="96" fillId="23" borderId="19" xfId="0" applyFont="1" applyFill="1" applyBorder="1" applyAlignment="1">
      <alignment horizontal="center" vertical="center"/>
    </xf>
    <xf numFmtId="177" fontId="96" fillId="23" borderId="20" xfId="0" applyFont="1" applyFill="1" applyBorder="1" applyAlignment="1">
      <alignment horizontal="center" vertical="center"/>
    </xf>
    <xf numFmtId="177" fontId="76" fillId="0" borderId="76" xfId="0" applyFont="1" applyBorder="1" applyAlignment="1">
      <alignment horizontal="center" vertical="center" wrapText="1"/>
    </xf>
    <xf numFmtId="177" fontId="76" fillId="0" borderId="86" xfId="0" applyFont="1" applyBorder="1" applyAlignment="1">
      <alignment horizontal="center" vertical="center" wrapText="1"/>
    </xf>
    <xf numFmtId="177" fontId="98" fillId="29" borderId="26" xfId="0" applyFont="1" applyFill="1" applyBorder="1" applyAlignment="1">
      <alignment horizontal="center"/>
    </xf>
    <xf numFmtId="177" fontId="98" fillId="29" borderId="27" xfId="0" applyFont="1" applyFill="1" applyBorder="1" applyAlignment="1">
      <alignment horizontal="center"/>
    </xf>
    <xf numFmtId="177" fontId="98" fillId="29" borderId="28" xfId="0" applyFont="1" applyFill="1" applyBorder="1" applyAlignment="1">
      <alignment horizontal="center"/>
    </xf>
    <xf numFmtId="176" fontId="162" fillId="0" borderId="7" xfId="0" applyNumberFormat="1" applyFont="1" applyBorder="1" applyAlignment="1">
      <alignment horizontal="center" vertical="center" wrapText="1"/>
    </xf>
    <xf numFmtId="177" fontId="76" fillId="0" borderId="80" xfId="0" applyFont="1" applyBorder="1" applyAlignment="1">
      <alignment horizontal="center" vertical="center" wrapText="1"/>
    </xf>
    <xf numFmtId="177" fontId="76" fillId="0" borderId="81" xfId="0" applyFont="1" applyBorder="1" applyAlignment="1">
      <alignment horizontal="center" vertical="center" wrapText="1"/>
    </xf>
    <xf numFmtId="177" fontId="76" fillId="0" borderId="82" xfId="0" applyFont="1" applyBorder="1" applyAlignment="1">
      <alignment horizontal="center" vertical="center" wrapText="1"/>
    </xf>
    <xf numFmtId="177" fontId="76" fillId="0" borderId="83" xfId="0" applyFont="1" applyBorder="1" applyAlignment="1">
      <alignment horizontal="center" vertical="center" wrapText="1"/>
    </xf>
    <xf numFmtId="177" fontId="76" fillId="0" borderId="84" xfId="0" applyFont="1" applyBorder="1" applyAlignment="1">
      <alignment horizontal="left" vertical="center" wrapText="1"/>
    </xf>
    <xf numFmtId="177" fontId="76" fillId="0" borderId="77" xfId="0" applyFont="1" applyBorder="1" applyAlignment="1">
      <alignment horizontal="left" vertical="center" wrapText="1"/>
    </xf>
    <xf numFmtId="177" fontId="76" fillId="0" borderId="85" xfId="0" applyFont="1" applyBorder="1" applyAlignment="1">
      <alignment horizontal="left" vertical="center" wrapText="1"/>
    </xf>
    <xf numFmtId="177" fontId="97" fillId="23" borderId="7" xfId="0" applyFont="1" applyFill="1" applyBorder="1" applyAlignment="1">
      <alignment horizontal="center"/>
    </xf>
    <xf numFmtId="177" fontId="14" fillId="0" borderId="7" xfId="1" applyFill="1" applyBorder="1" applyAlignment="1" applyProtection="1">
      <alignment horizontal="center" vertical="center" wrapText="1"/>
    </xf>
    <xf numFmtId="177" fontId="77" fillId="15" borderId="7" xfId="4" applyFont="1" applyFill="1" applyBorder="1" applyAlignment="1">
      <alignment horizontal="center" vertical="center" wrapText="1"/>
    </xf>
    <xf numFmtId="177" fontId="168" fillId="0" borderId="7" xfId="1" applyFont="1" applyFill="1" applyBorder="1" applyAlignment="1" applyProtection="1">
      <alignment horizontal="center" vertical="center" wrapText="1"/>
    </xf>
    <xf numFmtId="177" fontId="24" fillId="9" borderId="11" xfId="0" applyFont="1" applyFill="1" applyBorder="1" applyAlignment="1">
      <alignment horizontal="center" vertical="center" wrapText="1"/>
    </xf>
    <xf numFmtId="177" fontId="114" fillId="0" borderId="38" xfId="0" applyFont="1" applyBorder="1" applyAlignment="1">
      <alignment horizontal="center"/>
    </xf>
    <xf numFmtId="177" fontId="114" fillId="0" borderId="64" xfId="0" applyFont="1" applyBorder="1" applyAlignment="1">
      <alignment horizontal="center"/>
    </xf>
    <xf numFmtId="177" fontId="148" fillId="13" borderId="16" xfId="0" applyFont="1" applyFill="1" applyBorder="1" applyAlignment="1">
      <alignment horizontal="left"/>
    </xf>
    <xf numFmtId="177" fontId="148" fillId="13" borderId="17" xfId="0" applyFont="1" applyFill="1" applyBorder="1" applyAlignment="1">
      <alignment horizontal="left"/>
    </xf>
    <xf numFmtId="177" fontId="148" fillId="13" borderId="18" xfId="0" applyFont="1" applyFill="1" applyBorder="1" applyAlignment="1">
      <alignment horizontal="left"/>
    </xf>
    <xf numFmtId="177" fontId="103" fillId="13" borderId="19" xfId="0" applyFont="1" applyFill="1" applyBorder="1" applyAlignment="1">
      <alignment horizontal="left"/>
    </xf>
    <xf numFmtId="177" fontId="103" fillId="13" borderId="20" xfId="0" applyFont="1" applyFill="1" applyBorder="1" applyAlignment="1">
      <alignment horizontal="left"/>
    </xf>
    <xf numFmtId="177" fontId="114" fillId="22" borderId="38" xfId="0" applyFont="1" applyFill="1" applyBorder="1" applyAlignment="1">
      <alignment horizontal="center"/>
    </xf>
    <xf numFmtId="177" fontId="114" fillId="22" borderId="64" xfId="0" applyFont="1" applyFill="1" applyBorder="1" applyAlignment="1">
      <alignment horizontal="center"/>
    </xf>
    <xf numFmtId="177" fontId="114" fillId="15" borderId="38" xfId="0" applyFont="1" applyFill="1" applyBorder="1" applyAlignment="1">
      <alignment horizontal="center"/>
    </xf>
    <xf numFmtId="177" fontId="114" fillId="15" borderId="64" xfId="0" applyFont="1" applyFill="1" applyBorder="1" applyAlignment="1">
      <alignment horizontal="center"/>
    </xf>
    <xf numFmtId="177" fontId="104" fillId="22" borderId="38" xfId="0" applyFont="1" applyFill="1" applyBorder="1" applyAlignment="1">
      <alignment horizontal="center"/>
    </xf>
    <xf numFmtId="177" fontId="104" fillId="22" borderId="64" xfId="0" applyFont="1" applyFill="1" applyBorder="1" applyAlignment="1">
      <alignment horizontal="center"/>
    </xf>
    <xf numFmtId="177" fontId="17" fillId="0" borderId="11" xfId="0" applyFont="1" applyBorder="1" applyAlignment="1">
      <alignment horizontal="left"/>
    </xf>
    <xf numFmtId="177" fontId="17" fillId="7" borderId="11" xfId="0" applyFont="1" applyFill="1" applyBorder="1" applyAlignment="1">
      <alignment horizontal="left"/>
    </xf>
    <xf numFmtId="177" fontId="17" fillId="8" borderId="38" xfId="0" applyFont="1" applyFill="1" applyBorder="1" applyAlignment="1">
      <alignment horizontal="left"/>
    </xf>
    <xf numFmtId="177" fontId="17" fillId="8" borderId="64" xfId="0" applyFont="1" applyFill="1" applyBorder="1" applyAlignment="1">
      <alignment horizontal="left"/>
    </xf>
    <xf numFmtId="177" fontId="17" fillId="0" borderId="3" xfId="0" applyFont="1" applyBorder="1" applyAlignment="1">
      <alignment horizontal="left"/>
    </xf>
    <xf numFmtId="177" fontId="17" fillId="0" borderId="9" xfId="0" applyFont="1" applyBorder="1" applyAlignment="1">
      <alignment horizontal="left"/>
    </xf>
    <xf numFmtId="177" fontId="17" fillId="0" borderId="65" xfId="0" applyFont="1" applyBorder="1" applyAlignment="1">
      <alignment horizontal="left"/>
    </xf>
    <xf numFmtId="177" fontId="17" fillId="0" borderId="38" xfId="0" applyFont="1" applyBorder="1" applyAlignment="1">
      <alignment horizontal="left"/>
    </xf>
    <xf numFmtId="177" fontId="17" fillId="0" borderId="64" xfId="0" applyFont="1" applyBorder="1" applyAlignment="1">
      <alignment horizontal="left"/>
    </xf>
    <xf numFmtId="177" fontId="17" fillId="0" borderId="10" xfId="0" applyFont="1" applyBorder="1" applyAlignment="1">
      <alignment horizontal="left"/>
    </xf>
    <xf numFmtId="164" fontId="16" fillId="3" borderId="5" xfId="31" applyNumberFormat="1" applyFont="1" applyFill="1" applyBorder="1" applyAlignment="1">
      <alignment horizontal="center" vertical="center"/>
    </xf>
    <xf numFmtId="164" fontId="16" fillId="3" borderId="25" xfId="31" applyNumberFormat="1" applyFont="1" applyFill="1" applyBorder="1" applyAlignment="1">
      <alignment horizontal="center" vertical="center"/>
    </xf>
    <xf numFmtId="177" fontId="17" fillId="0" borderId="1" xfId="0" applyFont="1" applyBorder="1" applyAlignment="1">
      <alignment horizontal="left"/>
    </xf>
    <xf numFmtId="16" fontId="19" fillId="0" borderId="9" xfId="0" applyNumberFormat="1" applyFont="1" applyBorder="1" applyAlignment="1">
      <alignment horizontal="center"/>
    </xf>
    <xf numFmtId="16" fontId="19" fillId="0" borderId="54" xfId="0" applyNumberFormat="1" applyFont="1" applyBorder="1" applyAlignment="1">
      <alignment horizontal="center"/>
    </xf>
    <xf numFmtId="177" fontId="82" fillId="30" borderId="26" xfId="0" applyFont="1" applyFill="1" applyBorder="1" applyAlignment="1">
      <alignment horizontal="center"/>
    </xf>
    <xf numFmtId="177" fontId="82" fillId="30" borderId="27" xfId="0" applyFont="1" applyFill="1" applyBorder="1" applyAlignment="1">
      <alignment horizontal="center"/>
    </xf>
    <xf numFmtId="177" fontId="84" fillId="30" borderId="26" xfId="0" applyFont="1" applyFill="1" applyBorder="1" applyAlignment="1">
      <alignment horizontal="center"/>
    </xf>
    <xf numFmtId="177" fontId="84" fillId="30" borderId="27" xfId="0" applyFont="1" applyFill="1" applyBorder="1" applyAlignment="1">
      <alignment horizontal="center"/>
    </xf>
    <xf numFmtId="16" fontId="87" fillId="0" borderId="66" xfId="0" applyNumberFormat="1" applyFont="1" applyBorder="1" applyAlignment="1">
      <alignment horizontal="center" vertical="center"/>
    </xf>
    <xf numFmtId="16" fontId="87" fillId="0" borderId="67" xfId="0" applyNumberFormat="1" applyFont="1" applyBorder="1" applyAlignment="1">
      <alignment horizontal="center" vertical="center"/>
    </xf>
    <xf numFmtId="177" fontId="151" fillId="29" borderId="68" xfId="0" applyFont="1" applyFill="1" applyBorder="1" applyAlignment="1">
      <alignment horizontal="center" vertical="center"/>
    </xf>
    <xf numFmtId="177" fontId="151" fillId="29" borderId="69" xfId="0" applyFont="1" applyFill="1" applyBorder="1" applyAlignment="1">
      <alignment horizontal="center" vertical="center"/>
    </xf>
    <xf numFmtId="177" fontId="43" fillId="37" borderId="7" xfId="6" applyFont="1" applyFill="1" applyBorder="1" applyAlignment="1">
      <alignment horizontal="center" vertical="center" wrapText="1"/>
    </xf>
    <xf numFmtId="177" fontId="43" fillId="37" borderId="7" xfId="6" applyFont="1" applyFill="1" applyBorder="1" applyAlignment="1">
      <alignment horizontal="center" vertical="center"/>
    </xf>
    <xf numFmtId="177" fontId="48" fillId="0" borderId="21" xfId="6" applyFont="1" applyBorder="1" applyAlignment="1">
      <alignment horizontal="center" vertical="center" wrapText="1"/>
    </xf>
    <xf numFmtId="177" fontId="48" fillId="0" borderId="25" xfId="6" applyFont="1" applyBorder="1" applyAlignment="1">
      <alignment horizontal="center" vertical="center"/>
    </xf>
    <xf numFmtId="177" fontId="48" fillId="0" borderId="18" xfId="6" applyFont="1" applyBorder="1" applyAlignment="1">
      <alignment horizontal="center" vertical="center"/>
    </xf>
    <xf numFmtId="177" fontId="48" fillId="0" borderId="14" xfId="6" applyFont="1" applyBorder="1" applyAlignment="1">
      <alignment horizontal="center" vertical="center"/>
    </xf>
    <xf numFmtId="177" fontId="43" fillId="37" borderId="28" xfId="6" applyFont="1" applyFill="1" applyBorder="1" applyAlignment="1">
      <alignment horizontal="center" vertical="center" wrapText="1"/>
    </xf>
    <xf numFmtId="177" fontId="43" fillId="37" borderId="28" xfId="6" applyFont="1" applyFill="1" applyBorder="1" applyAlignment="1">
      <alignment horizontal="center" vertical="center"/>
    </xf>
    <xf numFmtId="177" fontId="163" fillId="39" borderId="7" xfId="6" applyFont="1" applyFill="1" applyBorder="1" applyAlignment="1">
      <alignment horizontal="center" vertical="center" wrapText="1"/>
    </xf>
    <xf numFmtId="177" fontId="163" fillId="39" borderId="7" xfId="6" applyFont="1" applyFill="1" applyBorder="1" applyAlignment="1">
      <alignment horizontal="center" vertical="center"/>
    </xf>
    <xf numFmtId="177" fontId="42" fillId="11" borderId="26" xfId="6" applyFont="1" applyFill="1" applyBorder="1" applyAlignment="1">
      <alignment horizontal="center" vertical="center"/>
    </xf>
    <xf numFmtId="177" fontId="43" fillId="37" borderId="16" xfId="6" applyFont="1" applyFill="1" applyBorder="1" applyAlignment="1">
      <alignment horizontal="center" vertical="center"/>
    </xf>
    <xf numFmtId="177" fontId="43" fillId="37" borderId="17" xfId="6" applyFont="1" applyFill="1" applyBorder="1" applyAlignment="1">
      <alignment horizontal="center" vertical="center"/>
    </xf>
    <xf numFmtId="177" fontId="43" fillId="37" borderId="19" xfId="6" applyFont="1" applyFill="1" applyBorder="1" applyAlignment="1">
      <alignment horizontal="center" vertical="center"/>
    </xf>
    <xf numFmtId="177" fontId="43" fillId="37" borderId="20" xfId="6" applyFont="1" applyFill="1" applyBorder="1" applyAlignment="1">
      <alignment horizontal="center" vertical="center"/>
    </xf>
    <xf numFmtId="177" fontId="43" fillId="37" borderId="21" xfId="6" applyFont="1" applyFill="1" applyBorder="1" applyAlignment="1">
      <alignment horizontal="center" vertical="center"/>
    </xf>
    <xf numFmtId="177" fontId="43" fillId="37" borderId="25" xfId="6" applyFont="1" applyFill="1" applyBorder="1" applyAlignment="1">
      <alignment horizontal="center" vertical="center"/>
    </xf>
    <xf numFmtId="177" fontId="43" fillId="37" borderId="26" xfId="6" applyFont="1" applyFill="1" applyBorder="1" applyAlignment="1">
      <alignment horizontal="center" vertical="center" wrapText="1"/>
    </xf>
    <xf numFmtId="177" fontId="43" fillId="37" borderId="27" xfId="6" applyFont="1" applyFill="1" applyBorder="1" applyAlignment="1">
      <alignment horizontal="center" vertical="center" wrapText="1"/>
    </xf>
    <xf numFmtId="177" fontId="43" fillId="37" borderId="16" xfId="6" applyFont="1" applyFill="1" applyBorder="1" applyAlignment="1">
      <alignment horizontal="center" vertical="center" wrapText="1"/>
    </xf>
    <xf numFmtId="177" fontId="43" fillId="37" borderId="19" xfId="6" applyFont="1" applyFill="1" applyBorder="1" applyAlignment="1">
      <alignment horizontal="center" vertical="center" wrapText="1"/>
    </xf>
    <xf numFmtId="177" fontId="43" fillId="37" borderId="26" xfId="6" applyFont="1" applyFill="1" applyBorder="1" applyAlignment="1">
      <alignment horizontal="center" vertical="center"/>
    </xf>
    <xf numFmtId="177" fontId="81" fillId="27" borderId="7" xfId="0" applyFont="1" applyFill="1" applyBorder="1" applyAlignment="1">
      <alignment horizontal="center" vertical="center" wrapText="1"/>
    </xf>
    <xf numFmtId="177" fontId="81" fillId="27" borderId="21" xfId="0" applyFont="1" applyFill="1" applyBorder="1" applyAlignment="1">
      <alignment horizontal="center" vertical="center" wrapText="1"/>
    </xf>
    <xf numFmtId="177" fontId="81" fillId="27" borderId="25" xfId="0" applyFont="1" applyFill="1" applyBorder="1" applyAlignment="1">
      <alignment horizontal="center" vertical="center" wrapText="1"/>
    </xf>
    <xf numFmtId="0" fontId="81" fillId="27" borderId="7" xfId="0" applyNumberFormat="1" applyFont="1" applyFill="1" applyBorder="1" applyAlignment="1">
      <alignment horizontal="center" vertical="center" wrapText="1"/>
    </xf>
    <xf numFmtId="177" fontId="212" fillId="20" borderId="7" xfId="7" applyFont="1" applyFill="1" applyBorder="1" applyAlignment="1">
      <alignment horizontal="center" vertical="center" wrapText="1"/>
    </xf>
    <xf numFmtId="177" fontId="78" fillId="20" borderId="16" xfId="7" applyFont="1" applyFill="1" applyBorder="1" applyAlignment="1">
      <alignment horizontal="center" vertical="center" wrapText="1"/>
    </xf>
    <xf numFmtId="177" fontId="78" fillId="20" borderId="19" xfId="7" applyFont="1" applyFill="1" applyBorder="1" applyAlignment="1">
      <alignment horizontal="center" vertical="center" wrapText="1"/>
    </xf>
    <xf numFmtId="177" fontId="78" fillId="20" borderId="21" xfId="7" applyFont="1" applyFill="1" applyBorder="1" applyAlignment="1">
      <alignment horizontal="center" vertical="center" wrapText="1"/>
    </xf>
    <xf numFmtId="177" fontId="78" fillId="20" borderId="25" xfId="7" applyFont="1" applyFill="1" applyBorder="1" applyAlignment="1">
      <alignment horizontal="center" vertical="center" wrapText="1"/>
    </xf>
    <xf numFmtId="177" fontId="210" fillId="31" borderId="7" xfId="7" applyFont="1" applyFill="1" applyBorder="1" applyAlignment="1">
      <alignment horizontal="center" vertical="center" wrapText="1"/>
    </xf>
    <xf numFmtId="177" fontId="211" fillId="31" borderId="21" xfId="7" applyFont="1" applyFill="1" applyBorder="1" applyAlignment="1">
      <alignment horizontal="center" vertical="center" wrapText="1"/>
    </xf>
    <xf numFmtId="177" fontId="211" fillId="31" borderId="25" xfId="7" applyFont="1" applyFill="1" applyBorder="1" applyAlignment="1">
      <alignment horizontal="center" vertical="center" wrapText="1"/>
    </xf>
    <xf numFmtId="177" fontId="209" fillId="6" borderId="7" xfId="4" applyFont="1" applyFill="1" applyBorder="1" applyAlignment="1">
      <alignment horizontal="center" vertical="center"/>
    </xf>
    <xf numFmtId="177" fontId="192" fillId="28" borderId="87" xfId="4" applyFont="1" applyFill="1" applyBorder="1" applyAlignment="1">
      <alignment horizontal="left"/>
    </xf>
    <xf numFmtId="177" fontId="192" fillId="28" borderId="88" xfId="4" applyFont="1" applyFill="1" applyBorder="1" applyAlignment="1">
      <alignment horizontal="left"/>
    </xf>
    <xf numFmtId="177" fontId="192" fillId="28" borderId="6" xfId="4" applyFont="1" applyFill="1" applyBorder="1" applyAlignment="1">
      <alignment horizontal="left"/>
    </xf>
    <xf numFmtId="177" fontId="209" fillId="8" borderId="21" xfId="4" applyFont="1" applyFill="1" applyBorder="1" applyAlignment="1">
      <alignment horizontal="center" vertical="center"/>
    </xf>
    <xf numFmtId="177" fontId="209" fillId="8" borderId="25" xfId="4" applyFont="1" applyFill="1" applyBorder="1" applyAlignment="1">
      <alignment horizontal="center" vertical="center"/>
    </xf>
    <xf numFmtId="177" fontId="78" fillId="9" borderId="7" xfId="4" applyFont="1" applyFill="1" applyBorder="1" applyAlignment="1">
      <alignment horizontal="center" vertical="center" wrapText="1"/>
    </xf>
    <xf numFmtId="177" fontId="78" fillId="9" borderId="21" xfId="4" applyFont="1" applyFill="1" applyBorder="1" applyAlignment="1">
      <alignment horizontal="center" vertical="center" wrapText="1"/>
    </xf>
    <xf numFmtId="177" fontId="78" fillId="9" borderId="25" xfId="4" applyFont="1" applyFill="1" applyBorder="1" applyAlignment="1">
      <alignment horizontal="center" vertical="center" wrapText="1"/>
    </xf>
    <xf numFmtId="177" fontId="198" fillId="14" borderId="26" xfId="4" applyFont="1" applyFill="1" applyBorder="1" applyAlignment="1">
      <alignment horizontal="left" vertical="center"/>
    </xf>
    <xf numFmtId="177" fontId="198" fillId="14" borderId="27" xfId="4" applyFont="1" applyFill="1" applyBorder="1" applyAlignment="1">
      <alignment horizontal="left" vertical="center"/>
    </xf>
    <xf numFmtId="177" fontId="198" fillId="14" borderId="28" xfId="4" applyFont="1" applyFill="1" applyBorder="1" applyAlignment="1">
      <alignment horizontal="left" vertical="center"/>
    </xf>
    <xf numFmtId="177" fontId="78" fillId="12" borderId="7" xfId="4" applyFont="1" applyFill="1" applyBorder="1" applyAlignment="1">
      <alignment horizontal="center" vertical="center" wrapText="1"/>
    </xf>
    <xf numFmtId="177" fontId="196" fillId="28" borderId="19" xfId="4" applyFont="1" applyFill="1" applyBorder="1" applyAlignment="1">
      <alignment horizontal="left"/>
    </xf>
    <xf numFmtId="177" fontId="196" fillId="28" borderId="20" xfId="4" applyFont="1" applyFill="1" applyBorder="1" applyAlignment="1">
      <alignment horizontal="left"/>
    </xf>
    <xf numFmtId="177" fontId="78" fillId="12" borderId="43" xfId="0" applyFont="1" applyFill="1" applyBorder="1" applyAlignment="1">
      <alignment horizontal="center" vertical="center" wrapText="1"/>
    </xf>
    <xf numFmtId="177" fontId="78" fillId="12" borderId="71" xfId="0" applyFont="1" applyFill="1" applyBorder="1" applyAlignment="1">
      <alignment horizontal="center" vertical="center" wrapText="1"/>
    </xf>
    <xf numFmtId="177" fontId="78" fillId="12" borderId="11" xfId="0" applyFont="1" applyFill="1" applyBorder="1" applyAlignment="1">
      <alignment horizontal="center" vertical="center" wrapText="1"/>
    </xf>
    <xf numFmtId="16" fontId="78" fillId="29" borderId="43" xfId="0" applyNumberFormat="1" applyFont="1" applyFill="1" applyBorder="1" applyAlignment="1">
      <alignment horizontal="center" vertical="center" wrapText="1"/>
    </xf>
    <xf numFmtId="16" fontId="78" fillId="29" borderId="71" xfId="0" applyNumberFormat="1" applyFont="1" applyFill="1" applyBorder="1" applyAlignment="1">
      <alignment horizontal="center" vertical="center" wrapText="1"/>
    </xf>
    <xf numFmtId="16" fontId="78" fillId="29" borderId="49" xfId="0" applyNumberFormat="1" applyFont="1" applyFill="1" applyBorder="1" applyAlignment="1">
      <alignment horizontal="center" vertical="center" wrapText="1"/>
    </xf>
    <xf numFmtId="177" fontId="26" fillId="0" borderId="38" xfId="0" applyFont="1" applyBorder="1" applyAlignment="1">
      <alignment horizontal="center"/>
    </xf>
    <xf numFmtId="177" fontId="26" fillId="0" borderId="64" xfId="0" applyFont="1" applyBorder="1" applyAlignment="1">
      <alignment horizontal="center"/>
    </xf>
    <xf numFmtId="177" fontId="27" fillId="0" borderId="38" xfId="0" applyFont="1" applyBorder="1" applyAlignment="1">
      <alignment horizontal="center"/>
    </xf>
    <xf numFmtId="177" fontId="27" fillId="0" borderId="64" xfId="0" applyFont="1" applyBorder="1" applyAlignment="1">
      <alignment horizontal="center"/>
    </xf>
    <xf numFmtId="177" fontId="26" fillId="15" borderId="38" xfId="0" applyFont="1" applyFill="1" applyBorder="1" applyAlignment="1">
      <alignment horizontal="center"/>
    </xf>
    <xf numFmtId="177" fontId="26" fillId="15" borderId="64" xfId="0" applyFont="1" applyFill="1" applyBorder="1" applyAlignment="1">
      <alignment horizontal="center"/>
    </xf>
    <xf numFmtId="177" fontId="116" fillId="20" borderId="38" xfId="0" applyFont="1" applyFill="1" applyBorder="1" applyAlignment="1">
      <alignment horizontal="center"/>
    </xf>
    <xf numFmtId="177" fontId="116" fillId="20" borderId="64" xfId="0" applyFont="1" applyFill="1" applyBorder="1" applyAlignment="1">
      <alignment horizontal="center"/>
    </xf>
    <xf numFmtId="177" fontId="111" fillId="15" borderId="38" xfId="0" applyFont="1" applyFill="1" applyBorder="1" applyAlignment="1">
      <alignment horizontal="center"/>
    </xf>
    <xf numFmtId="177" fontId="111" fillId="15" borderId="64" xfId="0" applyFont="1" applyFill="1" applyBorder="1" applyAlignment="1">
      <alignment horizontal="center"/>
    </xf>
    <xf numFmtId="177" fontId="121" fillId="15" borderId="38" xfId="0" applyFont="1" applyFill="1" applyBorder="1" applyAlignment="1">
      <alignment horizontal="center"/>
    </xf>
    <xf numFmtId="177" fontId="121" fillId="15" borderId="64" xfId="0" applyFont="1" applyFill="1" applyBorder="1" applyAlignment="1">
      <alignment horizontal="center"/>
    </xf>
    <xf numFmtId="177" fontId="24" fillId="23" borderId="43" xfId="0" applyFont="1" applyFill="1" applyBorder="1" applyAlignment="1">
      <alignment horizontal="center" vertical="center" wrapText="1"/>
    </xf>
    <xf numFmtId="177" fontId="24" fillId="23" borderId="49" xfId="0" applyFont="1" applyFill="1" applyBorder="1" applyAlignment="1">
      <alignment horizontal="center" vertical="center" wrapText="1"/>
    </xf>
    <xf numFmtId="177" fontId="24" fillId="23" borderId="12" xfId="0" applyFont="1" applyFill="1" applyBorder="1" applyAlignment="1">
      <alignment horizontal="center" vertical="center" wrapText="1"/>
    </xf>
    <xf numFmtId="177" fontId="111" fillId="17" borderId="38" xfId="0" applyFont="1" applyFill="1" applyBorder="1" applyAlignment="1">
      <alignment horizontal="center"/>
    </xf>
    <xf numFmtId="177" fontId="111" fillId="17" borderId="64" xfId="0" applyFont="1" applyFill="1" applyBorder="1" applyAlignment="1">
      <alignment horizontal="center"/>
    </xf>
    <xf numFmtId="177" fontId="24" fillId="23" borderId="70" xfId="0" applyFont="1" applyFill="1" applyBorder="1" applyAlignment="1">
      <alignment horizontal="center" vertical="center" wrapText="1"/>
    </xf>
    <xf numFmtId="177" fontId="24" fillId="23" borderId="72" xfId="0" applyFont="1" applyFill="1" applyBorder="1" applyAlignment="1">
      <alignment horizontal="center" vertical="center" wrapText="1"/>
    </xf>
    <xf numFmtId="177" fontId="24" fillId="23" borderId="15" xfId="0" applyFont="1" applyFill="1" applyBorder="1" applyAlignment="1">
      <alignment horizontal="center" vertical="center" wrapText="1"/>
    </xf>
    <xf numFmtId="177" fontId="24" fillId="23" borderId="13" xfId="0" applyFont="1" applyFill="1" applyBorder="1" applyAlignment="1">
      <alignment horizontal="center" vertical="center" wrapText="1"/>
    </xf>
    <xf numFmtId="177" fontId="24" fillId="23" borderId="23" xfId="0" applyFont="1" applyFill="1" applyBorder="1" applyAlignment="1">
      <alignment horizontal="center" vertical="center" wrapText="1"/>
    </xf>
    <xf numFmtId="177" fontId="24" fillId="23" borderId="73" xfId="0" applyFont="1" applyFill="1" applyBorder="1" applyAlignment="1">
      <alignment horizontal="center" vertical="center" wrapText="1"/>
    </xf>
    <xf numFmtId="177" fontId="26" fillId="0" borderId="23" xfId="0" applyFont="1" applyBorder="1" applyAlignment="1">
      <alignment horizontal="center"/>
    </xf>
    <xf numFmtId="177" fontId="26" fillId="0" borderId="73" xfId="0" applyFont="1" applyBorder="1" applyAlignment="1">
      <alignment horizontal="center"/>
    </xf>
    <xf numFmtId="16" fontId="111" fillId="0" borderId="38" xfId="0" applyNumberFormat="1" applyFont="1" applyBorder="1" applyAlignment="1">
      <alignment horizontal="center"/>
    </xf>
    <xf numFmtId="16" fontId="111" fillId="0" borderId="74" xfId="0" applyNumberFormat="1" applyFont="1" applyBorder="1" applyAlignment="1">
      <alignment horizontal="center"/>
    </xf>
    <xf numFmtId="16" fontId="111" fillId="0" borderId="64" xfId="0" applyNumberFormat="1" applyFont="1" applyBorder="1" applyAlignment="1">
      <alignment horizontal="center"/>
    </xf>
    <xf numFmtId="177" fontId="115" fillId="18" borderId="38" xfId="0" applyFont="1" applyFill="1" applyBorder="1" applyAlignment="1">
      <alignment horizontal="center"/>
    </xf>
    <xf numFmtId="177" fontId="115" fillId="18" borderId="64" xfId="0" applyFont="1" applyFill="1" applyBorder="1" applyAlignment="1">
      <alignment horizontal="center"/>
    </xf>
    <xf numFmtId="177" fontId="111" fillId="0" borderId="38" xfId="0" applyFont="1" applyBorder="1" applyAlignment="1">
      <alignment horizontal="center"/>
    </xf>
    <xf numFmtId="177" fontId="111" fillId="0" borderId="64" xfId="0" applyFont="1" applyBorder="1" applyAlignment="1">
      <alignment horizontal="center"/>
    </xf>
    <xf numFmtId="177" fontId="116" fillId="18" borderId="38" xfId="0" applyFont="1" applyFill="1" applyBorder="1" applyAlignment="1">
      <alignment horizontal="center"/>
    </xf>
    <xf numFmtId="177" fontId="116" fillId="18" borderId="64" xfId="0" applyFont="1" applyFill="1" applyBorder="1" applyAlignment="1">
      <alignment horizontal="center"/>
    </xf>
    <xf numFmtId="177" fontId="26" fillId="20" borderId="38" xfId="0" applyFont="1" applyFill="1" applyBorder="1" applyAlignment="1">
      <alignment horizontal="center" wrapText="1"/>
    </xf>
    <xf numFmtId="177" fontId="26" fillId="20" borderId="64" xfId="0" applyFont="1" applyFill="1" applyBorder="1" applyAlignment="1">
      <alignment horizontal="center"/>
    </xf>
    <xf numFmtId="177" fontId="26" fillId="19" borderId="38" xfId="0" applyFont="1" applyFill="1" applyBorder="1" applyAlignment="1">
      <alignment horizontal="center"/>
    </xf>
    <xf numFmtId="177" fontId="26" fillId="19" borderId="64" xfId="0" applyFont="1" applyFill="1" applyBorder="1" applyAlignment="1">
      <alignment horizontal="center"/>
    </xf>
    <xf numFmtId="177" fontId="26" fillId="22" borderId="38" xfId="0" applyFont="1" applyFill="1" applyBorder="1" applyAlignment="1">
      <alignment horizontal="center"/>
    </xf>
    <xf numFmtId="177" fontId="26" fillId="22" borderId="64" xfId="0" applyFont="1" applyFill="1" applyBorder="1" applyAlignment="1">
      <alignment horizontal="center"/>
    </xf>
    <xf numFmtId="177" fontId="111" fillId="22" borderId="38" xfId="0" applyFont="1" applyFill="1" applyBorder="1" applyAlignment="1">
      <alignment horizontal="center"/>
    </xf>
    <xf numFmtId="177" fontId="111" fillId="22" borderId="64" xfId="0" applyFont="1" applyFill="1" applyBorder="1" applyAlignment="1">
      <alignment horizontal="center"/>
    </xf>
    <xf numFmtId="177" fontId="121" fillId="0" borderId="38" xfId="0" applyFont="1" applyBorder="1" applyAlignment="1">
      <alignment horizontal="center"/>
    </xf>
    <xf numFmtId="177" fontId="121" fillId="0" borderId="64" xfId="0" applyFont="1" applyBorder="1" applyAlignment="1">
      <alignment horizontal="center"/>
    </xf>
    <xf numFmtId="177" fontId="25" fillId="25" borderId="38" xfId="0" applyFont="1" applyFill="1" applyBorder="1" applyAlignment="1">
      <alignment horizontal="center"/>
    </xf>
    <xf numFmtId="177" fontId="25" fillId="25" borderId="64" xfId="0" applyFont="1" applyFill="1" applyBorder="1" applyAlignment="1">
      <alignment horizontal="center"/>
    </xf>
    <xf numFmtId="177" fontId="25" fillId="15" borderId="38" xfId="0" applyFont="1" applyFill="1" applyBorder="1" applyAlignment="1">
      <alignment horizontal="center"/>
    </xf>
    <xf numFmtId="177" fontId="25" fillId="15" borderId="64" xfId="0" applyFont="1" applyFill="1" applyBorder="1" applyAlignment="1">
      <alignment horizontal="center"/>
    </xf>
    <xf numFmtId="177" fontId="25" fillId="0" borderId="38" xfId="0" applyFont="1" applyBorder="1" applyAlignment="1">
      <alignment horizontal="center"/>
    </xf>
    <xf numFmtId="177" fontId="25" fillId="0" borderId="64" xfId="0" applyFont="1" applyBorder="1" applyAlignment="1">
      <alignment horizontal="center"/>
    </xf>
    <xf numFmtId="177" fontId="24" fillId="22" borderId="11" xfId="0" applyFont="1" applyFill="1" applyBorder="1" applyAlignment="1">
      <alignment horizontal="center" vertical="center" wrapText="1"/>
    </xf>
    <xf numFmtId="177" fontId="25" fillId="21" borderId="38" xfId="0" applyFont="1" applyFill="1" applyBorder="1" applyAlignment="1">
      <alignment horizontal="center"/>
    </xf>
    <xf numFmtId="177" fontId="25" fillId="21" borderId="64" xfId="0" applyFont="1" applyFill="1" applyBorder="1" applyAlignment="1">
      <alignment horizontal="center"/>
    </xf>
    <xf numFmtId="177" fontId="105" fillId="22" borderId="38" xfId="0" applyFont="1" applyFill="1" applyBorder="1" applyAlignment="1">
      <alignment horizontal="center"/>
    </xf>
    <xf numFmtId="177" fontId="105" fillId="22" borderId="64" xfId="0" applyFont="1" applyFill="1" applyBorder="1" applyAlignment="1">
      <alignment horizontal="center"/>
    </xf>
    <xf numFmtId="177" fontId="25" fillId="22" borderId="38" xfId="0" applyFont="1" applyFill="1" applyBorder="1" applyAlignment="1">
      <alignment horizontal="center"/>
    </xf>
    <xf numFmtId="177" fontId="25" fillId="22" borderId="64" xfId="0" applyFont="1" applyFill="1" applyBorder="1" applyAlignment="1">
      <alignment horizontal="center"/>
    </xf>
    <xf numFmtId="177" fontId="103" fillId="28" borderId="19" xfId="0" applyFont="1" applyFill="1" applyBorder="1" applyAlignment="1">
      <alignment horizontal="left"/>
    </xf>
    <xf numFmtId="177" fontId="103" fillId="28" borderId="20" xfId="0" applyFont="1" applyFill="1" applyBorder="1" applyAlignment="1">
      <alignment horizontal="left"/>
    </xf>
    <xf numFmtId="177" fontId="153" fillId="0" borderId="21" xfId="0" applyFont="1" applyBorder="1" applyAlignment="1">
      <alignment horizontal="center" vertical="center"/>
    </xf>
    <xf numFmtId="177" fontId="153" fillId="0" borderId="49" xfId="0" applyFont="1" applyBorder="1" applyAlignment="1">
      <alignment horizontal="center" vertical="center"/>
    </xf>
    <xf numFmtId="177" fontId="153" fillId="0" borderId="25" xfId="0" applyFont="1" applyBorder="1" applyAlignment="1">
      <alignment horizontal="center" vertical="center"/>
    </xf>
    <xf numFmtId="177" fontId="153" fillId="31" borderId="21" xfId="0" applyFont="1" applyFill="1" applyBorder="1" applyAlignment="1">
      <alignment horizontal="center" vertical="center"/>
    </xf>
    <xf numFmtId="177" fontId="153" fillId="31" borderId="49" xfId="0" applyFont="1" applyFill="1" applyBorder="1" applyAlignment="1">
      <alignment horizontal="center" vertical="center"/>
    </xf>
    <xf numFmtId="177" fontId="153" fillId="31" borderId="25" xfId="0" applyFont="1" applyFill="1" applyBorder="1" applyAlignment="1">
      <alignment horizontal="center" vertical="center"/>
    </xf>
    <xf numFmtId="16" fontId="153" fillId="31" borderId="21" xfId="0" applyNumberFormat="1" applyFont="1" applyFill="1" applyBorder="1" applyAlignment="1">
      <alignment horizontal="center" vertical="center"/>
    </xf>
    <xf numFmtId="16" fontId="153" fillId="31" borderId="49" xfId="0" applyNumberFormat="1" applyFont="1" applyFill="1" applyBorder="1" applyAlignment="1">
      <alignment horizontal="center" vertical="center"/>
    </xf>
    <xf numFmtId="16" fontId="153" fillId="31" borderId="25" xfId="0" applyNumberFormat="1" applyFont="1" applyFill="1" applyBorder="1" applyAlignment="1">
      <alignment horizontal="center" vertical="center"/>
    </xf>
    <xf numFmtId="16" fontId="153" fillId="0" borderId="21" xfId="0" applyNumberFormat="1" applyFont="1" applyBorder="1" applyAlignment="1">
      <alignment horizontal="center" vertical="center"/>
    </xf>
    <xf numFmtId="16" fontId="153" fillId="0" borderId="49" xfId="0" applyNumberFormat="1" applyFont="1" applyBorder="1" applyAlignment="1">
      <alignment horizontal="center" vertical="center"/>
    </xf>
    <xf numFmtId="16" fontId="153" fillId="0" borderId="25" xfId="0" applyNumberFormat="1" applyFont="1" applyBorder="1" applyAlignment="1">
      <alignment horizontal="center" vertical="center"/>
    </xf>
    <xf numFmtId="167" fontId="153" fillId="0" borderId="21" xfId="0" applyNumberFormat="1" applyFont="1" applyBorder="1" applyAlignment="1">
      <alignment horizontal="center" vertical="center"/>
    </xf>
    <xf numFmtId="167" fontId="153" fillId="0" borderId="49" xfId="0" applyNumberFormat="1" applyFont="1" applyBorder="1" applyAlignment="1">
      <alignment horizontal="center" vertical="center"/>
    </xf>
    <xf numFmtId="167" fontId="153" fillId="0" borderId="25" xfId="0" applyNumberFormat="1" applyFont="1" applyBorder="1" applyAlignment="1">
      <alignment horizontal="center" vertical="center"/>
    </xf>
    <xf numFmtId="167" fontId="153" fillId="31" borderId="21" xfId="0" applyNumberFormat="1" applyFont="1" applyFill="1" applyBorder="1" applyAlignment="1">
      <alignment horizontal="center" vertical="center"/>
    </xf>
    <xf numFmtId="167" fontId="153" fillId="31" borderId="49" xfId="0" applyNumberFormat="1" applyFont="1" applyFill="1" applyBorder="1" applyAlignment="1">
      <alignment horizontal="center" vertical="center"/>
    </xf>
    <xf numFmtId="167" fontId="153" fillId="31" borderId="25" xfId="0" applyNumberFormat="1" applyFont="1" applyFill="1" applyBorder="1" applyAlignment="1">
      <alignment horizontal="center" vertical="center"/>
    </xf>
    <xf numFmtId="177" fontId="25" fillId="0" borderId="74" xfId="0" applyFont="1" applyBorder="1" applyAlignment="1">
      <alignment horizontal="center"/>
    </xf>
    <xf numFmtId="177" fontId="114" fillId="26" borderId="38" xfId="0" applyFont="1" applyFill="1" applyBorder="1" applyAlignment="1">
      <alignment horizontal="center"/>
    </xf>
    <xf numFmtId="177" fontId="114" fillId="26" borderId="64" xfId="0" applyFont="1" applyFill="1" applyBorder="1" applyAlignment="1">
      <alignment horizontal="center"/>
    </xf>
    <xf numFmtId="177" fontId="114" fillId="25" borderId="38" xfId="0" applyFont="1" applyFill="1" applyBorder="1" applyAlignment="1">
      <alignment horizontal="center"/>
    </xf>
    <xf numFmtId="177" fontId="114" fillId="25" borderId="64" xfId="0" applyFont="1" applyFill="1" applyBorder="1" applyAlignment="1">
      <alignment horizontal="center"/>
    </xf>
    <xf numFmtId="177" fontId="67" fillId="6" borderId="15" xfId="3" applyFont="1" applyFill="1" applyBorder="1" applyAlignment="1">
      <alignment horizontal="center" vertical="center" wrapText="1"/>
    </xf>
    <xf numFmtId="177" fontId="67" fillId="6" borderId="0" xfId="3" applyFont="1" applyFill="1" applyAlignment="1">
      <alignment horizontal="center" vertical="center" wrapText="1"/>
    </xf>
    <xf numFmtId="177" fontId="24" fillId="12" borderId="53" xfId="3" applyFont="1" applyFill="1" applyBorder="1" applyAlignment="1">
      <alignment horizontal="center" vertical="center" wrapText="1"/>
    </xf>
    <xf numFmtId="177" fontId="24" fillId="12" borderId="11" xfId="3" applyFont="1" applyFill="1" applyBorder="1" applyAlignment="1">
      <alignment horizontal="center" vertical="center" wrapText="1"/>
    </xf>
    <xf numFmtId="16" fontId="69" fillId="0" borderId="38" xfId="3" applyNumberFormat="1" applyFont="1" applyBorder="1" applyAlignment="1">
      <alignment horizontal="center"/>
    </xf>
    <xf numFmtId="16" fontId="69" fillId="0" borderId="64" xfId="3" applyNumberFormat="1" applyFont="1" applyBorder="1" applyAlignment="1">
      <alignment horizontal="center"/>
    </xf>
    <xf numFmtId="16" fontId="69" fillId="22" borderId="38" xfId="3" applyNumberFormat="1" applyFont="1" applyFill="1" applyBorder="1" applyAlignment="1">
      <alignment horizontal="center"/>
    </xf>
    <xf numFmtId="16" fontId="69" fillId="22" borderId="64" xfId="3" applyNumberFormat="1" applyFont="1" applyFill="1" applyBorder="1" applyAlignment="1">
      <alignment horizontal="center"/>
    </xf>
    <xf numFmtId="16" fontId="69" fillId="26" borderId="38" xfId="3" applyNumberFormat="1" applyFont="1" applyFill="1" applyBorder="1" applyAlignment="1">
      <alignment horizontal="center"/>
    </xf>
    <xf numFmtId="16" fontId="69" fillId="26" borderId="64" xfId="3" applyNumberFormat="1" applyFont="1" applyFill="1" applyBorder="1" applyAlignment="1">
      <alignment horizontal="center"/>
    </xf>
    <xf numFmtId="177" fontId="145" fillId="0" borderId="7" xfId="0" applyFont="1" applyBorder="1" applyAlignment="1">
      <alignment horizontal="center"/>
    </xf>
    <xf numFmtId="177" fontId="70" fillId="13" borderId="26" xfId="0" applyFont="1" applyFill="1" applyBorder="1" applyAlignment="1">
      <alignment horizontal="left"/>
    </xf>
    <xf numFmtId="177" fontId="70" fillId="13" borderId="27" xfId="0" applyFont="1" applyFill="1" applyBorder="1" applyAlignment="1">
      <alignment horizontal="left"/>
    </xf>
    <xf numFmtId="177" fontId="70" fillId="13" borderId="28" xfId="0" applyFont="1" applyFill="1" applyBorder="1" applyAlignment="1">
      <alignment horizontal="left"/>
    </xf>
    <xf numFmtId="177" fontId="147" fillId="13" borderId="26" xfId="0" applyFont="1" applyFill="1" applyBorder="1" applyAlignment="1">
      <alignment horizontal="left"/>
    </xf>
    <xf numFmtId="177" fontId="147" fillId="13" borderId="27" xfId="0" applyFont="1" applyFill="1" applyBorder="1" applyAlignment="1">
      <alignment horizontal="left"/>
    </xf>
    <xf numFmtId="177" fontId="147" fillId="13" borderId="28" xfId="0" applyFont="1" applyFill="1" applyBorder="1" applyAlignment="1">
      <alignment horizontal="left"/>
    </xf>
    <xf numFmtId="177" fontId="145" fillId="22" borderId="7" xfId="0" applyFont="1" applyFill="1" applyBorder="1" applyAlignment="1">
      <alignment horizontal="center"/>
    </xf>
    <xf numFmtId="177" fontId="164" fillId="13" borderId="7" xfId="0" applyFont="1" applyFill="1" applyBorder="1" applyAlignment="1">
      <alignment horizontal="left"/>
    </xf>
    <xf numFmtId="177" fontId="145" fillId="15" borderId="7" xfId="0" applyFont="1" applyFill="1" applyBorder="1" applyAlignment="1">
      <alignment horizontal="center"/>
    </xf>
    <xf numFmtId="177" fontId="142" fillId="0" borderId="7" xfId="0" applyFont="1" applyBorder="1" applyAlignment="1">
      <alignment horizontal="center"/>
    </xf>
    <xf numFmtId="177" fontId="148" fillId="13" borderId="0" xfId="0" applyFont="1" applyFill="1" applyAlignment="1">
      <alignment horizontal="left"/>
    </xf>
    <xf numFmtId="177" fontId="140" fillId="9" borderId="7" xfId="0" applyFont="1" applyFill="1" applyBorder="1" applyAlignment="1">
      <alignment horizontal="center" vertical="center" wrapText="1"/>
    </xf>
    <xf numFmtId="177" fontId="24" fillId="9" borderId="7" xfId="0" applyFont="1" applyFill="1" applyBorder="1" applyAlignment="1">
      <alignment horizontal="center" vertical="center" wrapText="1"/>
    </xf>
    <xf numFmtId="177" fontId="114" fillId="0" borderId="7" xfId="0" applyFont="1" applyBorder="1" applyAlignment="1">
      <alignment horizontal="center"/>
    </xf>
    <xf numFmtId="177" fontId="142" fillId="25" borderId="7" xfId="0" applyFont="1" applyFill="1" applyBorder="1" applyAlignment="1">
      <alignment horizontal="center"/>
    </xf>
    <xf numFmtId="177" fontId="142" fillId="0" borderId="26" xfId="0" applyFont="1" applyBorder="1" applyAlignment="1">
      <alignment horizontal="center"/>
    </xf>
    <xf numFmtId="177" fontId="142" fillId="0" borderId="28" xfId="0" applyFont="1" applyBorder="1" applyAlignment="1">
      <alignment horizontal="center"/>
    </xf>
    <xf numFmtId="177" fontId="114" fillId="22" borderId="7" xfId="0" applyFont="1" applyFill="1" applyBorder="1" applyAlignment="1">
      <alignment horizontal="center"/>
    </xf>
    <xf numFmtId="177" fontId="114" fillId="0" borderId="26" xfId="0" applyFont="1" applyBorder="1" applyAlignment="1">
      <alignment horizontal="center"/>
    </xf>
    <xf numFmtId="177" fontId="114" fillId="0" borderId="28" xfId="0" applyFont="1" applyBorder="1" applyAlignment="1">
      <alignment horizontal="center"/>
    </xf>
    <xf numFmtId="177" fontId="114" fillId="0" borderId="21" xfId="0" applyFont="1" applyBorder="1" applyAlignment="1">
      <alignment horizontal="center"/>
    </xf>
    <xf numFmtId="177" fontId="114" fillId="25" borderId="7" xfId="0" applyFont="1" applyFill="1" applyBorder="1" applyAlignment="1">
      <alignment horizontal="center"/>
    </xf>
    <xf numFmtId="167" fontId="114" fillId="15" borderId="43" xfId="0" applyNumberFormat="1" applyFont="1" applyFill="1" applyBorder="1" applyAlignment="1">
      <alignment horizontal="center" vertical="center"/>
    </xf>
    <xf numFmtId="167" fontId="114" fillId="15" borderId="12" xfId="0" applyNumberFormat="1" applyFont="1" applyFill="1" applyBorder="1" applyAlignment="1">
      <alignment horizontal="center" vertical="center"/>
    </xf>
    <xf numFmtId="16" fontId="18" fillId="15" borderId="43" xfId="0" applyNumberFormat="1" applyFont="1" applyFill="1" applyBorder="1" applyAlignment="1">
      <alignment horizontal="center" vertical="center"/>
    </xf>
    <xf numFmtId="16" fontId="18" fillId="15" borderId="12" xfId="0" applyNumberFormat="1" applyFont="1" applyFill="1" applyBorder="1" applyAlignment="1">
      <alignment horizontal="center" vertical="center"/>
    </xf>
    <xf numFmtId="177" fontId="114" fillId="15" borderId="70" xfId="0" applyFont="1" applyFill="1" applyBorder="1" applyAlignment="1">
      <alignment horizontal="center" vertical="center"/>
    </xf>
    <xf numFmtId="177" fontId="114" fillId="15" borderId="72" xfId="0" applyFont="1" applyFill="1" applyBorder="1" applyAlignment="1">
      <alignment horizontal="center" vertical="center"/>
    </xf>
    <xf numFmtId="177" fontId="114" fillId="15" borderId="23" xfId="0" applyFont="1" applyFill="1" applyBorder="1" applyAlignment="1">
      <alignment horizontal="center" vertical="center"/>
    </xf>
    <xf numFmtId="177" fontId="114" fillId="15" borderId="73" xfId="0" applyFont="1" applyFill="1" applyBorder="1" applyAlignment="1">
      <alignment horizontal="center" vertical="center"/>
    </xf>
    <xf numFmtId="16" fontId="19" fillId="0" borderId="55" xfId="0" applyNumberFormat="1" applyFont="1" applyBorder="1" applyAlignment="1">
      <alignment horizontal="center"/>
    </xf>
    <xf numFmtId="179" fontId="78" fillId="0" borderId="26" xfId="7" applyNumberFormat="1" applyFont="1" applyBorder="1" applyAlignment="1">
      <alignment horizontal="left" vertical="center"/>
    </xf>
    <xf numFmtId="177" fontId="211" fillId="0" borderId="7" xfId="7" applyNumberFormat="1" applyFont="1" applyBorder="1" applyAlignment="1">
      <alignment horizontal="left" vertical="center"/>
    </xf>
    <xf numFmtId="177" fontId="211" fillId="0" borderId="26" xfId="7" applyNumberFormat="1" applyFont="1" applyBorder="1" applyAlignment="1">
      <alignment horizontal="left" vertical="center"/>
    </xf>
    <xf numFmtId="177" fontId="183" fillId="0" borderId="21" xfId="4" applyNumberFormat="1" applyFont="1" applyBorder="1" applyAlignment="1">
      <alignment horizontal="left" vertical="center"/>
    </xf>
    <xf numFmtId="177" fontId="183" fillId="0" borderId="7" xfId="4" applyNumberFormat="1" applyFont="1" applyBorder="1" applyAlignment="1">
      <alignment horizontal="left" vertical="center"/>
    </xf>
    <xf numFmtId="177" fontId="183" fillId="0" borderId="26" xfId="4" applyNumberFormat="1" applyFont="1" applyBorder="1" applyAlignment="1">
      <alignment horizontal="left" vertical="center"/>
    </xf>
    <xf numFmtId="177" fontId="200" fillId="0" borderId="7" xfId="4" applyNumberFormat="1" applyFont="1" applyBorder="1" applyAlignment="1">
      <alignment horizontal="center" vertical="center"/>
    </xf>
  </cellXfs>
  <cellStyles count="38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26" xfId="5" xr:uid="{00000000-0005-0000-0000-000005000000}"/>
    <cellStyle name="Normal 3" xfId="6" xr:uid="{00000000-0005-0000-0000-000006000000}"/>
    <cellStyle name="Normal 4" xfId="7" xr:uid="{00000000-0005-0000-0000-000007000000}"/>
    <cellStyle name="Normal_US WC &amp; Canada" xfId="8" xr:uid="{00000000-0005-0000-0000-000008000000}"/>
    <cellStyle name="常规 10 3 2 2 2 2 2 2 2 3 2 3 3 2 2 2" xfId="36" xr:uid="{29BC0D0E-D841-4D85-88C1-0A939A6C6E1A}"/>
    <cellStyle name="常规 11 2 2" xfId="9" xr:uid="{00000000-0005-0000-0000-000009000000}"/>
    <cellStyle name="常规 136 4 2 2 2 2" xfId="35" xr:uid="{3ADF7289-5CAE-4CC5-9A39-7C8BFDBD45AD}"/>
    <cellStyle name="常规 18 2 2 2 2 2 2 3 2 2" xfId="10" xr:uid="{00000000-0005-0000-0000-00000A000000}"/>
    <cellStyle name="常规 18 2 2 2 2 2 2 3 7" xfId="11" xr:uid="{00000000-0005-0000-0000-00000B000000}"/>
    <cellStyle name="常规 2" xfId="12" xr:uid="{00000000-0005-0000-0000-00000C000000}"/>
    <cellStyle name="常规 2 2 2" xfId="13" xr:uid="{00000000-0005-0000-0000-00000D000000}"/>
    <cellStyle name="常规 2 2 2 2 2" xfId="14" xr:uid="{00000000-0005-0000-0000-00000E000000}"/>
    <cellStyle name="常规 2 2 2 2 2 2 2 2 2 2 2" xfId="15" xr:uid="{00000000-0005-0000-0000-00000F000000}"/>
    <cellStyle name="常规 2 2 2 2 2 2 2 2 2 2 2 2" xfId="16" xr:uid="{00000000-0005-0000-0000-000010000000}"/>
    <cellStyle name="常规 2 2 2 2 2 2 2 2 2 2 2 2 2 2 2 2 7" xfId="17" xr:uid="{00000000-0005-0000-0000-000011000000}"/>
    <cellStyle name="常规 2 2 2 2 2 3" xfId="18" xr:uid="{00000000-0005-0000-0000-000012000000}"/>
    <cellStyle name="常规 2 2 2 2 2 4 2 2 2 2 2 2 7" xfId="19" xr:uid="{00000000-0005-0000-0000-000013000000}"/>
    <cellStyle name="常规 2 2 2 2 3" xfId="20" xr:uid="{00000000-0005-0000-0000-000014000000}"/>
    <cellStyle name="常规 2 2 2 2 4" xfId="21" xr:uid="{00000000-0005-0000-0000-000015000000}"/>
    <cellStyle name="常规 2 2 2 2 4 2 6" xfId="22" xr:uid="{00000000-0005-0000-0000-000016000000}"/>
    <cellStyle name="常规 2 2 2 4" xfId="23" xr:uid="{00000000-0005-0000-0000-000017000000}"/>
    <cellStyle name="常规 2 2 2 4 2 3 2 4" xfId="24" xr:uid="{00000000-0005-0000-0000-000018000000}"/>
    <cellStyle name="常规 25 2 2 2" xfId="25" xr:uid="{00000000-0005-0000-0000-000019000000}"/>
    <cellStyle name="常规 26 2 2 2 2 2 2 2 2 2 2 2 2" xfId="26" xr:uid="{00000000-0005-0000-0000-00001A000000}"/>
    <cellStyle name="常规 3" xfId="32" xr:uid="{00000000-0005-0000-0000-00001B000000}"/>
    <cellStyle name="常规 3 2" xfId="34" xr:uid="{A0787006-9C3F-452C-9E7D-98553415D045}"/>
    <cellStyle name="常规 9 4 2" xfId="27" xr:uid="{00000000-0005-0000-0000-00001C000000}"/>
    <cellStyle name="常规 95 6 2" xfId="28" xr:uid="{00000000-0005-0000-0000-00001D000000}"/>
    <cellStyle name="常规 95 6 2 2 2" xfId="33" xr:uid="{F563D3E2-55A2-4EA6-BE8B-6BB2524A6C25}"/>
    <cellStyle name="常规 95 6 2 2 3" xfId="37" xr:uid="{8A1FDF16-9525-46A8-A2EB-A1EC80EB6101}"/>
    <cellStyle name="常规_Book2" xfId="29" xr:uid="{00000000-0005-0000-0000-00001E000000}"/>
    <cellStyle name="桁区切り_トランスシップスケジュール--200810" xfId="30" xr:uid="{00000000-0005-0000-0000-00001F000000}"/>
    <cellStyle name="標準_Sheet1" xfId="31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ERVICE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hyperlink" Target="SITC%20SHIPPING%20SCHEDULE%20-%20JAN%202017.xls#GENERAL!Print_Area" TargetMode="External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179917</xdr:colOff>
      <xdr:row>0</xdr:row>
      <xdr:rowOff>10583</xdr:rowOff>
    </xdr:from>
    <xdr:to>
      <xdr:col>1</xdr:col>
      <xdr:colOff>465139</xdr:colOff>
      <xdr:row>2</xdr:row>
      <xdr:rowOff>158750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5A6A715C-CE20-4721-9981-41D34AE1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7" y="10583"/>
          <a:ext cx="110013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13757</xdr:colOff>
      <xdr:row>3</xdr:row>
      <xdr:rowOff>42335</xdr:rowOff>
    </xdr:from>
    <xdr:to>
      <xdr:col>23</xdr:col>
      <xdr:colOff>1060968</xdr:colOff>
      <xdr:row>4</xdr:row>
      <xdr:rowOff>275166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id="{CFD1BD28-F1E4-410A-B048-96634A60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4957" y="651935"/>
          <a:ext cx="1656811" cy="556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13757</xdr:colOff>
      <xdr:row>3</xdr:row>
      <xdr:rowOff>42335</xdr:rowOff>
    </xdr:from>
    <xdr:to>
      <xdr:col>23</xdr:col>
      <xdr:colOff>1060968</xdr:colOff>
      <xdr:row>4</xdr:row>
      <xdr:rowOff>275166</xdr:rowOff>
    </xdr:to>
    <xdr:pic>
      <xdr:nvPicPr>
        <xdr:cNvPr id="5" name="Picture 15">
          <a:extLst>
            <a:ext uri="{FF2B5EF4-FFF2-40B4-BE49-F238E27FC236}">
              <a16:creationId xmlns:a16="http://schemas.microsoft.com/office/drawing/2014/main" id="{935C3642-91FD-477F-99EB-B863B8A1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4957" y="651935"/>
          <a:ext cx="1656811" cy="280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534035</xdr:colOff>
      <xdr:row>2</xdr:row>
      <xdr:rowOff>66675</xdr:rowOff>
    </xdr:to>
    <xdr:pic>
      <xdr:nvPicPr>
        <xdr:cNvPr id="204925" name="Picture 15">
          <a:extLst>
            <a:ext uri="{FF2B5EF4-FFF2-40B4-BE49-F238E27FC236}">
              <a16:creationId xmlns:a16="http://schemas.microsoft.com/office/drawing/2014/main" id="{00000000-0008-0000-0100-00007D2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34366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73398</xdr:colOff>
      <xdr:row>14</xdr:row>
      <xdr:rowOff>2241</xdr:rowOff>
    </xdr:from>
    <xdr:to>
      <xdr:col>17</xdr:col>
      <xdr:colOff>425823</xdr:colOff>
      <xdr:row>17</xdr:row>
      <xdr:rowOff>89647</xdr:rowOff>
    </xdr:to>
    <xdr:sp macro="" textlink="">
      <xdr:nvSpPr>
        <xdr:cNvPr id="5" name="Right Arrow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881222" y="3890682"/>
          <a:ext cx="1495425" cy="55805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304800</xdr:colOff>
      <xdr:row>16</xdr:row>
      <xdr:rowOff>152400</xdr:rowOff>
    </xdr:from>
    <xdr:to>
      <xdr:col>18</xdr:col>
      <xdr:colOff>438150</xdr:colOff>
      <xdr:row>19</xdr:row>
      <xdr:rowOff>47625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9686925" y="4514850"/>
          <a:ext cx="1276350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123825</xdr:colOff>
      <xdr:row>0</xdr:row>
      <xdr:rowOff>57150</xdr:rowOff>
    </xdr:from>
    <xdr:to>
      <xdr:col>1</xdr:col>
      <xdr:colOff>429684</xdr:colOff>
      <xdr:row>2</xdr:row>
      <xdr:rowOff>104775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1E3A0A4E-6E53-4560-A3DA-B8F1C19F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57150"/>
          <a:ext cx="111548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323850</xdr:colOff>
      <xdr:row>8</xdr:row>
      <xdr:rowOff>114300</xdr:rowOff>
    </xdr:from>
    <xdr:to>
      <xdr:col>18</xdr:col>
      <xdr:colOff>409575</xdr:colOff>
      <xdr:row>12</xdr:row>
      <xdr:rowOff>19050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9705975" y="1819275"/>
          <a:ext cx="1228725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0</xdr:colOff>
      <xdr:row>0</xdr:row>
      <xdr:rowOff>76200</xdr:rowOff>
    </xdr:from>
    <xdr:to>
      <xdr:col>1</xdr:col>
      <xdr:colOff>592455</xdr:colOff>
      <xdr:row>2</xdr:row>
      <xdr:rowOff>104775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9572D2ED-48DB-4B20-BF52-85F08AB4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38303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85725</xdr:rowOff>
    </xdr:from>
    <xdr:to>
      <xdr:col>1</xdr:col>
      <xdr:colOff>771525</xdr:colOff>
      <xdr:row>3</xdr:row>
      <xdr:rowOff>121790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F3E6E7C4-BD72-49EC-AF3E-AB987BA0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1238250" cy="626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09531" name="Picture 4">
          <a:extLst>
            <a:ext uri="{FF2B5EF4-FFF2-40B4-BE49-F238E27FC236}">
              <a16:creationId xmlns:a16="http://schemas.microsoft.com/office/drawing/2014/main" id="{00000000-0008-0000-0500-0000D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095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09532" name="Picture 15">
          <a:extLst>
            <a:ext uri="{FF2B5EF4-FFF2-40B4-BE49-F238E27FC236}">
              <a16:creationId xmlns:a16="http://schemas.microsoft.com/office/drawing/2014/main" id="{00000000-0008-0000-0500-0000D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095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66674</xdr:rowOff>
    </xdr:from>
    <xdr:to>
      <xdr:col>1</xdr:col>
      <xdr:colOff>526449</xdr:colOff>
      <xdr:row>2</xdr:row>
      <xdr:rowOff>142874</xdr:rowOff>
    </xdr:to>
    <xdr:pic>
      <xdr:nvPicPr>
        <xdr:cNvPr id="209925" name="Picture 15">
          <a:extLst>
            <a:ext uri="{FF2B5EF4-FFF2-40B4-BE49-F238E27FC236}">
              <a16:creationId xmlns:a16="http://schemas.microsoft.com/office/drawing/2014/main" id="{00000000-0008-0000-0600-0000053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4"/>
          <a:ext cx="190757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600075</xdr:colOff>
      <xdr:row>29</xdr:row>
      <xdr:rowOff>114300</xdr:rowOff>
    </xdr:from>
    <xdr:to>
      <xdr:col>3</xdr:col>
      <xdr:colOff>1924050</xdr:colOff>
      <xdr:row>33</xdr:row>
      <xdr:rowOff>9525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019550" y="5781675"/>
          <a:ext cx="1323975" cy="5429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19050</xdr:colOff>
      <xdr:row>2</xdr:row>
      <xdr:rowOff>133350</xdr:rowOff>
    </xdr:to>
    <xdr:pic>
      <xdr:nvPicPr>
        <xdr:cNvPr id="210949" name="Picture 15">
          <a:extLst>
            <a:ext uri="{FF2B5EF4-FFF2-40B4-BE49-F238E27FC236}">
              <a16:creationId xmlns:a16="http://schemas.microsoft.com/office/drawing/2014/main" id="{00000000-0008-0000-0700-000005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47625</xdr:colOff>
      <xdr:row>88</xdr:row>
      <xdr:rowOff>123825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09600" y="17697450"/>
          <a:ext cx="1476375" cy="609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1009650</xdr:colOff>
      <xdr:row>58</xdr:row>
      <xdr:rowOff>12328</xdr:rowOff>
    </xdr:from>
    <xdr:to>
      <xdr:col>6</xdr:col>
      <xdr:colOff>1143000</xdr:colOff>
      <xdr:row>60</xdr:row>
      <xdr:rowOff>104776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6886575" y="14071228"/>
          <a:ext cx="1343025" cy="49249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118783</xdr:colOff>
      <xdr:row>0</xdr:row>
      <xdr:rowOff>27455</xdr:rowOff>
    </xdr:from>
    <xdr:to>
      <xdr:col>0</xdr:col>
      <xdr:colOff>1413062</xdr:colOff>
      <xdr:row>2</xdr:row>
      <xdr:rowOff>160805</xdr:rowOff>
    </xdr:to>
    <xdr:pic>
      <xdr:nvPicPr>
        <xdr:cNvPr id="214083" name="Picture 1">
          <a:extLst>
            <a:ext uri="{FF2B5EF4-FFF2-40B4-BE49-F238E27FC236}">
              <a16:creationId xmlns:a16="http://schemas.microsoft.com/office/drawing/2014/main" id="{00000000-0008-0000-0B00-0000434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83" y="27455"/>
          <a:ext cx="129427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1435472</xdr:colOff>
      <xdr:row>17</xdr:row>
      <xdr:rowOff>164727</xdr:rowOff>
    </xdr:from>
    <xdr:to>
      <xdr:col>14</xdr:col>
      <xdr:colOff>1009650</xdr:colOff>
      <xdr:row>20</xdr:row>
      <xdr:rowOff>133352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15770597" y="4441452"/>
          <a:ext cx="1393453" cy="606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1051479</xdr:colOff>
      <xdr:row>18</xdr:row>
      <xdr:rowOff>101877</xdr:rowOff>
    </xdr:from>
    <xdr:to>
      <xdr:col>8</xdr:col>
      <xdr:colOff>1133475</xdr:colOff>
      <xdr:row>21</xdr:row>
      <xdr:rowOff>40171</xdr:rowOff>
    </xdr:to>
    <xdr:sp macro="" textlink="">
      <xdr:nvSpPr>
        <xdr:cNvPr id="3" name="Righ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81A4EA-AEB2-482B-9C85-FD4F1D17943B}"/>
            </a:ext>
          </a:extLst>
        </xdr:cNvPr>
        <xdr:cNvSpPr/>
      </xdr:nvSpPr>
      <xdr:spPr>
        <a:xfrm>
          <a:off x="10205004" y="3654702"/>
          <a:ext cx="1320246" cy="57646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790575</xdr:colOff>
      <xdr:row>0</xdr:row>
      <xdr:rowOff>19050</xdr:rowOff>
    </xdr:from>
    <xdr:to>
      <xdr:col>1</xdr:col>
      <xdr:colOff>17929</xdr:colOff>
      <xdr:row>2</xdr:row>
      <xdr:rowOff>161925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8271D2D-4F8E-426B-8AB7-426982A1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9050"/>
          <a:ext cx="129427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533401</xdr:colOff>
      <xdr:row>18</xdr:row>
      <xdr:rowOff>69852</xdr:rowOff>
    </xdr:from>
    <xdr:to>
      <xdr:col>13</xdr:col>
      <xdr:colOff>628650</xdr:colOff>
      <xdr:row>20</xdr:row>
      <xdr:rowOff>180975</xdr:rowOff>
    </xdr:to>
    <xdr:sp macro="" textlink="">
      <xdr:nvSpPr>
        <xdr:cNvPr id="2" name="Right Arrow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354204-7111-4800-A266-C3AB7FAE1D4A}"/>
            </a:ext>
          </a:extLst>
        </xdr:cNvPr>
        <xdr:cNvSpPr/>
      </xdr:nvSpPr>
      <xdr:spPr>
        <a:xfrm>
          <a:off x="14668501" y="4079877"/>
          <a:ext cx="1247774" cy="53022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428625</xdr:colOff>
      <xdr:row>0</xdr:row>
      <xdr:rowOff>19050</xdr:rowOff>
    </xdr:from>
    <xdr:to>
      <xdr:col>1</xdr:col>
      <xdr:colOff>323850</xdr:colOff>
      <xdr:row>2</xdr:row>
      <xdr:rowOff>146051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id="{43D76D1F-47CE-4048-9956-DA1C171A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050"/>
          <a:ext cx="1438275" cy="52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19050</xdr:rowOff>
    </xdr:from>
    <xdr:to>
      <xdr:col>1</xdr:col>
      <xdr:colOff>514350</xdr:colOff>
      <xdr:row>2</xdr:row>
      <xdr:rowOff>171450</xdr:rowOff>
    </xdr:to>
    <xdr:pic>
      <xdr:nvPicPr>
        <xdr:cNvPr id="217095" name="Picture 4">
          <a:extLst>
            <a:ext uri="{FF2B5EF4-FFF2-40B4-BE49-F238E27FC236}">
              <a16:creationId xmlns:a16="http://schemas.microsoft.com/office/drawing/2014/main" id="{00000000-0008-0000-0E00-0000075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"/>
          <a:ext cx="1828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876301</xdr:colOff>
      <xdr:row>18</xdr:row>
      <xdr:rowOff>95251</xdr:rowOff>
    </xdr:from>
    <xdr:to>
      <xdr:col>9</xdr:col>
      <xdr:colOff>9525</xdr:colOff>
      <xdr:row>21</xdr:row>
      <xdr:rowOff>1</xdr:rowOff>
    </xdr:to>
    <xdr:sp macro="" textlink="">
      <xdr:nvSpPr>
        <xdr:cNvPr id="4" name="Right Arrow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7534276" y="3867151"/>
          <a:ext cx="1419224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435665</xdr:colOff>
      <xdr:row>0</xdr:row>
      <xdr:rowOff>34372</xdr:rowOff>
    </xdr:from>
    <xdr:to>
      <xdr:col>1</xdr:col>
      <xdr:colOff>457200</xdr:colOff>
      <xdr:row>2</xdr:row>
      <xdr:rowOff>142874</xdr:rowOff>
    </xdr:to>
    <xdr:pic>
      <xdr:nvPicPr>
        <xdr:cNvPr id="218117" name="Picture 15">
          <a:extLst>
            <a:ext uri="{FF2B5EF4-FFF2-40B4-BE49-F238E27FC236}">
              <a16:creationId xmlns:a16="http://schemas.microsoft.com/office/drawing/2014/main" id="{00000000-0008-0000-0F00-0000055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65" y="196297"/>
          <a:ext cx="1621735" cy="537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1019736</xdr:colOff>
      <xdr:row>19</xdr:row>
      <xdr:rowOff>119343</xdr:rowOff>
    </xdr:from>
    <xdr:to>
      <xdr:col>15</xdr:col>
      <xdr:colOff>47625</xdr:colOff>
      <xdr:row>22</xdr:row>
      <xdr:rowOff>38100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B4BA27-B192-4ABB-85BD-BB7718D475DA}"/>
            </a:ext>
          </a:extLst>
        </xdr:cNvPr>
        <xdr:cNvSpPr/>
      </xdr:nvSpPr>
      <xdr:spPr>
        <a:xfrm>
          <a:off x="15231036" y="4548468"/>
          <a:ext cx="1428189" cy="54740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57150</xdr:rowOff>
    </xdr:from>
    <xdr:to>
      <xdr:col>1</xdr:col>
      <xdr:colOff>333375</xdr:colOff>
      <xdr:row>2</xdr:row>
      <xdr:rowOff>133350</xdr:rowOff>
    </xdr:to>
    <xdr:pic>
      <xdr:nvPicPr>
        <xdr:cNvPr id="220165" name="Picture 15">
          <a:extLst>
            <a:ext uri="{FF2B5EF4-FFF2-40B4-BE49-F238E27FC236}">
              <a16:creationId xmlns:a16="http://schemas.microsoft.com/office/drawing/2014/main" id="{00000000-0008-0000-1100-0000055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49" y="57150"/>
          <a:ext cx="173355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1360394</xdr:colOff>
      <xdr:row>18</xdr:row>
      <xdr:rowOff>97491</xdr:rowOff>
    </xdr:from>
    <xdr:to>
      <xdr:col>9</xdr:col>
      <xdr:colOff>1257300</xdr:colOff>
      <xdr:row>20</xdr:row>
      <xdr:rowOff>200025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10190069" y="4136091"/>
          <a:ext cx="1297081" cy="54068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66675</xdr:rowOff>
    </xdr:from>
    <xdr:to>
      <xdr:col>1</xdr:col>
      <xdr:colOff>390525</xdr:colOff>
      <xdr:row>2</xdr:row>
      <xdr:rowOff>123825</xdr:rowOff>
    </xdr:to>
    <xdr:pic>
      <xdr:nvPicPr>
        <xdr:cNvPr id="219143" name="Picture 15">
          <a:extLst>
            <a:ext uri="{FF2B5EF4-FFF2-40B4-BE49-F238E27FC236}">
              <a16:creationId xmlns:a16="http://schemas.microsoft.com/office/drawing/2014/main" id="{00000000-0008-0000-1000-0000075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6675"/>
          <a:ext cx="1552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442633</xdr:colOff>
      <xdr:row>18</xdr:row>
      <xdr:rowOff>561</xdr:rowOff>
    </xdr:from>
    <xdr:to>
      <xdr:col>15</xdr:col>
      <xdr:colOff>742950</xdr:colOff>
      <xdr:row>20</xdr:row>
      <xdr:rowOff>142875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846287-6047-4F6D-B4B1-3448DE35F221}"/>
            </a:ext>
          </a:extLst>
        </xdr:cNvPr>
        <xdr:cNvSpPr/>
      </xdr:nvSpPr>
      <xdr:spPr>
        <a:xfrm>
          <a:off x="14939683" y="4020111"/>
          <a:ext cx="1348067" cy="56141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0</xdr:row>
      <xdr:rowOff>47624</xdr:rowOff>
    </xdr:from>
    <xdr:to>
      <xdr:col>1</xdr:col>
      <xdr:colOff>266700</xdr:colOff>
      <xdr:row>2</xdr:row>
      <xdr:rowOff>133349</xdr:rowOff>
    </xdr:to>
    <xdr:pic>
      <xdr:nvPicPr>
        <xdr:cNvPr id="222213" name="Picture 15">
          <a:extLst>
            <a:ext uri="{FF2B5EF4-FFF2-40B4-BE49-F238E27FC236}">
              <a16:creationId xmlns:a16="http://schemas.microsoft.com/office/drawing/2014/main" id="{00000000-0008-0000-1300-0000056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47624"/>
          <a:ext cx="179070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1083608</xdr:colOff>
      <xdr:row>17</xdr:row>
      <xdr:rowOff>192742</xdr:rowOff>
    </xdr:from>
    <xdr:to>
      <xdr:col>6</xdr:col>
      <xdr:colOff>1152525</xdr:colOff>
      <xdr:row>20</xdr:row>
      <xdr:rowOff>66676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C98825-D3C1-45E6-9035-6F6E69920212}"/>
            </a:ext>
          </a:extLst>
        </xdr:cNvPr>
        <xdr:cNvSpPr/>
      </xdr:nvSpPr>
      <xdr:spPr>
        <a:xfrm>
          <a:off x="6770033" y="3688417"/>
          <a:ext cx="1392892" cy="50258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47625</xdr:rowOff>
    </xdr:from>
    <xdr:to>
      <xdr:col>1</xdr:col>
      <xdr:colOff>447675</xdr:colOff>
      <xdr:row>2</xdr:row>
      <xdr:rowOff>161925</xdr:rowOff>
    </xdr:to>
    <xdr:pic>
      <xdr:nvPicPr>
        <xdr:cNvPr id="221189" name="Picture 15">
          <a:extLst>
            <a:ext uri="{FF2B5EF4-FFF2-40B4-BE49-F238E27FC236}">
              <a16:creationId xmlns:a16="http://schemas.microsoft.com/office/drawing/2014/main" id="{00000000-0008-0000-1200-0000056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7625"/>
          <a:ext cx="15716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1428750</xdr:colOff>
      <xdr:row>17</xdr:row>
      <xdr:rowOff>95250</xdr:rowOff>
    </xdr:from>
    <xdr:to>
      <xdr:col>11</xdr:col>
      <xdr:colOff>1390650</xdr:colOff>
      <xdr:row>19</xdr:row>
      <xdr:rowOff>190500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A50DC9-70C1-4E78-AD97-BE93AD837EF9}"/>
            </a:ext>
          </a:extLst>
        </xdr:cNvPr>
        <xdr:cNvSpPr/>
      </xdr:nvSpPr>
      <xdr:spPr>
        <a:xfrm>
          <a:off x="13134975" y="3590925"/>
          <a:ext cx="1400175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866777</xdr:colOff>
      <xdr:row>0</xdr:row>
      <xdr:rowOff>9526</xdr:rowOff>
    </xdr:from>
    <xdr:to>
      <xdr:col>2</xdr:col>
      <xdr:colOff>200025</xdr:colOff>
      <xdr:row>2</xdr:row>
      <xdr:rowOff>185406</xdr:rowOff>
    </xdr:to>
    <xdr:pic>
      <xdr:nvPicPr>
        <xdr:cNvPr id="223237" name="Picture 15">
          <a:extLst>
            <a:ext uri="{FF2B5EF4-FFF2-40B4-BE49-F238E27FC236}">
              <a16:creationId xmlns:a16="http://schemas.microsoft.com/office/drawing/2014/main" id="{00000000-0008-0000-1400-0000056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7" y="9526"/>
          <a:ext cx="1523998" cy="575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1504950</xdr:colOff>
      <xdr:row>18</xdr:row>
      <xdr:rowOff>38100</xdr:rowOff>
    </xdr:from>
    <xdr:to>
      <xdr:col>10</xdr:col>
      <xdr:colOff>1381125</xdr:colOff>
      <xdr:row>20</xdr:row>
      <xdr:rowOff>133350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13125450" y="7219950"/>
          <a:ext cx="1400175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1</xdr:col>
      <xdr:colOff>0</xdr:colOff>
      <xdr:row>2</xdr:row>
      <xdr:rowOff>133350</xdr:rowOff>
    </xdr:to>
    <xdr:pic>
      <xdr:nvPicPr>
        <xdr:cNvPr id="224261" name="Picture 1">
          <a:extLst>
            <a:ext uri="{FF2B5EF4-FFF2-40B4-BE49-F238E27FC236}">
              <a16:creationId xmlns:a16="http://schemas.microsoft.com/office/drawing/2014/main" id="{00000000-0008-0000-1500-0000056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990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514350</xdr:colOff>
      <xdr:row>35</xdr:row>
      <xdr:rowOff>47625</xdr:rowOff>
    </xdr:from>
    <xdr:to>
      <xdr:col>1</xdr:col>
      <xdr:colOff>1009650</xdr:colOff>
      <xdr:row>38</xdr:row>
      <xdr:rowOff>114300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4362450" y="4000500"/>
          <a:ext cx="1381125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25287" name="Picture 4">
          <a:extLst>
            <a:ext uri="{FF2B5EF4-FFF2-40B4-BE49-F238E27FC236}">
              <a16:creationId xmlns:a16="http://schemas.microsoft.com/office/drawing/2014/main" id="{00000000-0008-0000-1600-0000077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25288" name="Picture 15">
          <a:extLst>
            <a:ext uri="{FF2B5EF4-FFF2-40B4-BE49-F238E27FC236}">
              <a16:creationId xmlns:a16="http://schemas.microsoft.com/office/drawing/2014/main" id="{00000000-0008-0000-1600-0000087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2</xdr:row>
      <xdr:rowOff>76200</xdr:rowOff>
    </xdr:from>
    <xdr:to>
      <xdr:col>11</xdr:col>
      <xdr:colOff>28575</xdr:colOff>
      <xdr:row>7</xdr:row>
      <xdr:rowOff>133351</xdr:rowOff>
    </xdr:to>
    <xdr:sp macro="" textlink="">
      <xdr:nvSpPr>
        <xdr:cNvPr id="4" name="Explosion 2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7048500" y="514350"/>
          <a:ext cx="3152775" cy="962026"/>
        </a:xfrm>
        <a:prstGeom prst="irregularSeal2">
          <a:avLst/>
        </a:prstGeom>
        <a:solidFill>
          <a:srgbClr val="92D050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500" b="1">
              <a:solidFill>
                <a:srgbClr val="FF0000"/>
              </a:solidFill>
              <a:latin typeface="+mj-lt"/>
            </a:rPr>
            <a:t>New</a:t>
          </a:r>
          <a:r>
            <a:rPr lang="en-US" sz="1500" b="1" baseline="0">
              <a:solidFill>
                <a:srgbClr val="FF0000"/>
              </a:solidFill>
              <a:latin typeface="+mj-lt"/>
            </a:rPr>
            <a:t> Service </a:t>
          </a:r>
        </a:p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1</xdr:col>
      <xdr:colOff>466725</xdr:colOff>
      <xdr:row>2</xdr:row>
      <xdr:rowOff>9525</xdr:rowOff>
    </xdr:to>
    <xdr:pic>
      <xdr:nvPicPr>
        <xdr:cNvPr id="226309" name="Picture 15">
          <a:extLst>
            <a:ext uri="{FF2B5EF4-FFF2-40B4-BE49-F238E27FC236}">
              <a16:creationId xmlns:a16="http://schemas.microsoft.com/office/drawing/2014/main" id="{00000000-0008-0000-1700-0000057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590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79736</xdr:colOff>
      <xdr:row>2</xdr:row>
      <xdr:rowOff>114300</xdr:rowOff>
    </xdr:from>
    <xdr:to>
      <xdr:col>2</xdr:col>
      <xdr:colOff>108311</xdr:colOff>
      <xdr:row>8</xdr:row>
      <xdr:rowOff>38100</xdr:rowOff>
    </xdr:to>
    <xdr:sp macro="" textlink="">
      <xdr:nvSpPr>
        <xdr:cNvPr id="3" name="Explosion 1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 rot="20796450">
          <a:off x="79736" y="552450"/>
          <a:ext cx="1924050" cy="914400"/>
        </a:xfrm>
        <a:prstGeom prst="irregularSeal1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rgbClr val="FF0000"/>
              </a:solidFill>
              <a:latin typeface="+mj-lt"/>
            </a:rPr>
            <a:t>NEW SERVICE</a:t>
          </a:r>
          <a:endParaRPr lang="en-US" sz="1100" b="1" baseline="0">
            <a:solidFill>
              <a:srgbClr val="FF0000"/>
            </a:solidFill>
            <a:latin typeface="+mj-lt"/>
          </a:endParaRPr>
        </a:p>
        <a:p>
          <a:pPr algn="l"/>
          <a:endParaRPr lang="en-US" sz="1100" b="1">
            <a:solidFill>
              <a:srgbClr val="FF0000"/>
            </a:solidFill>
            <a:latin typeface="+mj-lt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0</xdr:row>
      <xdr:rowOff>0</xdr:rowOff>
    </xdr:from>
    <xdr:to>
      <xdr:col>4</xdr:col>
      <xdr:colOff>0</xdr:colOff>
      <xdr:row>2</xdr:row>
      <xdr:rowOff>190500</xdr:rowOff>
    </xdr:to>
    <xdr:pic>
      <xdr:nvPicPr>
        <xdr:cNvPr id="227331" name="Picture 1">
          <a:extLst>
            <a:ext uri="{FF2B5EF4-FFF2-40B4-BE49-F238E27FC236}">
              <a16:creationId xmlns:a16="http://schemas.microsoft.com/office/drawing/2014/main" id="{00000000-0008-0000-1800-0000037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0"/>
          <a:ext cx="16954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89330" name="Picture 4">
          <a:extLst>
            <a:ext uri="{FF2B5EF4-FFF2-40B4-BE49-F238E27FC236}">
              <a16:creationId xmlns:a16="http://schemas.microsoft.com/office/drawing/2014/main" id="{00000000-0008-0000-1900-000092E3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89331" name="Picture 15">
          <a:extLst>
            <a:ext uri="{FF2B5EF4-FFF2-40B4-BE49-F238E27FC236}">
              <a16:creationId xmlns:a16="http://schemas.microsoft.com/office/drawing/2014/main" id="{00000000-0008-0000-1900-000093E3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619125</xdr:colOff>
      <xdr:row>133</xdr:row>
      <xdr:rowOff>95250</xdr:rowOff>
    </xdr:from>
    <xdr:to>
      <xdr:col>14</xdr:col>
      <xdr:colOff>123825</xdr:colOff>
      <xdr:row>135</xdr:row>
      <xdr:rowOff>200025</xdr:rowOff>
    </xdr:to>
    <xdr:sp macro="" textlink="">
      <xdr:nvSpPr>
        <xdr:cNvPr id="2" name="Curved Left Arrow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9734550" y="6553200"/>
          <a:ext cx="552450" cy="55245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1</xdr:col>
      <xdr:colOff>1228725</xdr:colOff>
      <xdr:row>2</xdr:row>
      <xdr:rowOff>133350</xdr:rowOff>
    </xdr:to>
    <xdr:pic>
      <xdr:nvPicPr>
        <xdr:cNvPr id="229379" name="Picture 1">
          <a:extLst>
            <a:ext uri="{FF2B5EF4-FFF2-40B4-BE49-F238E27FC236}">
              <a16:creationId xmlns:a16="http://schemas.microsoft.com/office/drawing/2014/main" id="{00000000-0008-0000-1A00-000003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24193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30405" name="Picture 4">
          <a:extLst>
            <a:ext uri="{FF2B5EF4-FFF2-40B4-BE49-F238E27FC236}">
              <a16:creationId xmlns:a16="http://schemas.microsoft.com/office/drawing/2014/main" id="{00000000-0008-0000-1B00-0000058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574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30406" name="Picture 15">
          <a:extLst>
            <a:ext uri="{FF2B5EF4-FFF2-40B4-BE49-F238E27FC236}">
              <a16:creationId xmlns:a16="http://schemas.microsoft.com/office/drawing/2014/main" id="{00000000-0008-0000-1B00-0000068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574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37859" name="Picture 4">
          <a:extLst>
            <a:ext uri="{FF2B5EF4-FFF2-40B4-BE49-F238E27FC236}">
              <a16:creationId xmlns:a16="http://schemas.microsoft.com/office/drawing/2014/main" id="{00000000-0008-0000-1C00-0000831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37860" name="Picture 15">
          <a:extLst>
            <a:ext uri="{FF2B5EF4-FFF2-40B4-BE49-F238E27FC236}">
              <a16:creationId xmlns:a16="http://schemas.microsoft.com/office/drawing/2014/main" id="{00000000-0008-0000-1C00-0000841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export1.hcm@sitc.vn" TargetMode="External"/><Relationship Id="rId13" Type="http://schemas.openxmlformats.org/officeDocument/2006/relationships/hyperlink" Target="mailto:export2.hcm@sitc.vn" TargetMode="External"/><Relationship Id="rId18" Type="http://schemas.openxmlformats.org/officeDocument/2006/relationships/hyperlink" Target="mailto:sales.hcm@sitc.vn" TargetMode="External"/><Relationship Id="rId3" Type="http://schemas.openxmlformats.org/officeDocument/2006/relationships/hyperlink" Target="mailto:export2.hcm@sitc.vn" TargetMode="External"/><Relationship Id="rId7" Type="http://schemas.openxmlformats.org/officeDocument/2006/relationships/hyperlink" Target="mailto:export1.hcm@sitc.vn" TargetMode="External"/><Relationship Id="rId12" Type="http://schemas.openxmlformats.org/officeDocument/2006/relationships/hyperlink" Target="mailto:export1.hcm@sitc.vn" TargetMode="External"/><Relationship Id="rId17" Type="http://schemas.openxmlformats.org/officeDocument/2006/relationships/hyperlink" Target="mailto:export1.hcm@sitc.vn" TargetMode="External"/><Relationship Id="rId2" Type="http://schemas.openxmlformats.org/officeDocument/2006/relationships/hyperlink" Target="mailto:sales.hcm@sitc.vn" TargetMode="External"/><Relationship Id="rId16" Type="http://schemas.openxmlformats.org/officeDocument/2006/relationships/hyperlink" Target="mailto:mkt.hcm@sitc.vn" TargetMode="External"/><Relationship Id="rId20" Type="http://schemas.openxmlformats.org/officeDocument/2006/relationships/drawing" Target="../drawings/drawing7.xml"/><Relationship Id="rId1" Type="http://schemas.openxmlformats.org/officeDocument/2006/relationships/hyperlink" Target="mailto:binh@sitc.vn" TargetMode="External"/><Relationship Id="rId6" Type="http://schemas.openxmlformats.org/officeDocument/2006/relationships/hyperlink" Target="mailto:export2.hcm@sitc.vn" TargetMode="External"/><Relationship Id="rId11" Type="http://schemas.openxmlformats.org/officeDocument/2006/relationships/hyperlink" Target="mailto:phuongdtd@sitc.vn" TargetMode="External"/><Relationship Id="rId5" Type="http://schemas.openxmlformats.org/officeDocument/2006/relationships/hyperlink" Target="mailto:lyna@sitc.vn" TargetMode="External"/><Relationship Id="rId15" Type="http://schemas.openxmlformats.org/officeDocument/2006/relationships/hyperlink" Target="mailto:export2.hcm@sitc.vn" TargetMode="External"/><Relationship Id="rId10" Type="http://schemas.openxmlformats.org/officeDocument/2006/relationships/hyperlink" Target="mailto:xuyenvk@sitc.vn" TargetMode="External"/><Relationship Id="rId19" Type="http://schemas.openxmlformats.org/officeDocument/2006/relationships/printerSettings" Target="../printerSettings/printerSettings5.bin"/><Relationship Id="rId4" Type="http://schemas.openxmlformats.org/officeDocument/2006/relationships/hyperlink" Target="mailto:export1.hcm@sitc.vn" TargetMode="External"/><Relationship Id="rId9" Type="http://schemas.openxmlformats.org/officeDocument/2006/relationships/hyperlink" Target="mailto:export1.hcm@sitc.vn" TargetMode="External"/><Relationship Id="rId14" Type="http://schemas.openxmlformats.org/officeDocument/2006/relationships/hyperlink" Target="mailto:export2.hcm@sitc.vn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22"/>
  <sheetViews>
    <sheetView zoomScale="90" zoomScaleNormal="90" workbookViewId="0">
      <selection activeCell="E14" sqref="E14"/>
    </sheetView>
  </sheetViews>
  <sheetFormatPr defaultRowHeight="12.75"/>
  <cols>
    <col min="1" max="1" width="12.140625" customWidth="1"/>
    <col min="2" max="22" width="9" customWidth="1"/>
    <col min="24" max="24" width="16.5703125" customWidth="1"/>
  </cols>
  <sheetData>
    <row r="1" spans="1:24" ht="19.5">
      <c r="A1" s="686"/>
      <c r="C1" s="496" t="s">
        <v>0</v>
      </c>
      <c r="D1" s="102"/>
      <c r="E1" s="102"/>
    </row>
    <row r="2" spans="1:24" ht="14.25">
      <c r="C2" s="498" t="s">
        <v>1</v>
      </c>
      <c r="D2" s="102"/>
    </row>
    <row r="3" spans="1:24" ht="14.25">
      <c r="C3" s="498" t="s">
        <v>2</v>
      </c>
      <c r="D3" s="102"/>
    </row>
    <row r="4" spans="1:24">
      <c r="A4" s="746" t="s">
        <v>3</v>
      </c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</row>
    <row r="5" spans="1:24">
      <c r="A5" s="746"/>
      <c r="B5" s="746"/>
      <c r="C5" s="746"/>
      <c r="D5" s="746"/>
      <c r="E5" s="746"/>
      <c r="F5" s="746"/>
      <c r="G5" s="746"/>
      <c r="H5" s="746"/>
      <c r="I5" s="746"/>
      <c r="J5" s="746"/>
      <c r="K5" s="746"/>
      <c r="L5" s="746"/>
      <c r="M5" s="746"/>
      <c r="N5" s="746"/>
      <c r="O5" s="746"/>
      <c r="P5" s="746"/>
      <c r="Q5" s="746"/>
      <c r="R5" s="746"/>
      <c r="S5" s="746"/>
      <c r="T5" s="746"/>
      <c r="U5" s="746"/>
      <c r="V5" s="746"/>
    </row>
    <row r="6" spans="1:24" ht="18.75" customHeight="1">
      <c r="A6" s="413" t="s">
        <v>4</v>
      </c>
      <c r="B6" s="413" t="s">
        <v>5</v>
      </c>
      <c r="C6" s="413" t="s">
        <v>6</v>
      </c>
      <c r="D6" s="413" t="s">
        <v>7</v>
      </c>
      <c r="E6" s="413" t="s">
        <v>8</v>
      </c>
      <c r="F6" s="413" t="s">
        <v>9</v>
      </c>
      <c r="G6" s="521" t="s">
        <v>10</v>
      </c>
      <c r="H6" s="521" t="s">
        <v>11</v>
      </c>
      <c r="I6" s="413" t="s">
        <v>5</v>
      </c>
      <c r="J6" s="413" t="s">
        <v>6</v>
      </c>
      <c r="K6" s="413" t="s">
        <v>7</v>
      </c>
      <c r="L6" s="413" t="s">
        <v>8</v>
      </c>
      <c r="M6" s="413" t="s">
        <v>9</v>
      </c>
      <c r="N6" s="521" t="s">
        <v>10</v>
      </c>
      <c r="O6" s="521" t="s">
        <v>11</v>
      </c>
      <c r="P6" s="413" t="s">
        <v>5</v>
      </c>
      <c r="Q6" s="413" t="s">
        <v>6</v>
      </c>
      <c r="R6" s="413" t="s">
        <v>7</v>
      </c>
      <c r="S6" s="413" t="s">
        <v>8</v>
      </c>
      <c r="T6" s="413" t="s">
        <v>9</v>
      </c>
      <c r="U6" s="413" t="s">
        <v>10</v>
      </c>
      <c r="V6" s="413" t="s">
        <v>11</v>
      </c>
      <c r="W6" s="412" t="s">
        <v>12</v>
      </c>
      <c r="X6" s="412" t="s">
        <v>13</v>
      </c>
    </row>
    <row r="7" spans="1:24" ht="25.5" customHeight="1" thickBot="1">
      <c r="A7" s="417" t="s">
        <v>14</v>
      </c>
      <c r="B7" s="447"/>
      <c r="C7" s="469" t="s">
        <v>15</v>
      </c>
      <c r="D7" s="440"/>
      <c r="E7" s="440"/>
      <c r="F7" s="441"/>
      <c r="G7" s="459" t="s">
        <v>16</v>
      </c>
      <c r="H7" s="450"/>
      <c r="I7" s="450"/>
      <c r="J7" s="450"/>
      <c r="K7" s="470" t="s">
        <v>1132</v>
      </c>
      <c r="L7" s="471" t="s">
        <v>18</v>
      </c>
      <c r="M7" s="472" t="s">
        <v>19</v>
      </c>
      <c r="N7" s="473"/>
      <c r="O7" s="473"/>
      <c r="P7" s="452"/>
      <c r="Q7" s="440"/>
      <c r="R7" s="440"/>
      <c r="S7" s="474"/>
      <c r="T7" s="440"/>
      <c r="U7" s="440"/>
      <c r="V7" s="440"/>
      <c r="W7" s="403"/>
      <c r="X7" s="411" t="s">
        <v>20</v>
      </c>
    </row>
    <row r="8" spans="1:24" ht="25.5" customHeight="1" thickBot="1">
      <c r="A8" s="417" t="s">
        <v>21</v>
      </c>
      <c r="B8" s="447"/>
      <c r="C8" s="447"/>
      <c r="D8" s="469" t="s">
        <v>15</v>
      </c>
      <c r="E8" s="440"/>
      <c r="F8" s="440"/>
      <c r="G8" s="449" t="s">
        <v>22</v>
      </c>
      <c r="H8" s="450"/>
      <c r="I8" s="447"/>
      <c r="J8" s="473"/>
      <c r="K8" s="473"/>
      <c r="L8" s="470" t="s">
        <v>23</v>
      </c>
      <c r="M8" s="470" t="s">
        <v>24</v>
      </c>
      <c r="N8" s="475" t="s">
        <v>25</v>
      </c>
      <c r="O8" s="475" t="s">
        <v>26</v>
      </c>
      <c r="P8" s="452"/>
      <c r="Q8" s="453"/>
      <c r="R8" s="453"/>
      <c r="S8" s="451"/>
      <c r="T8" s="440"/>
      <c r="U8" s="440"/>
      <c r="V8" s="440"/>
      <c r="W8" s="404"/>
      <c r="X8" s="520" t="s">
        <v>27</v>
      </c>
    </row>
    <row r="9" spans="1:24" ht="25.5" customHeight="1">
      <c r="A9" s="417" t="s">
        <v>28</v>
      </c>
      <c r="B9" s="447"/>
      <c r="C9" s="454"/>
      <c r="D9" s="476" t="s">
        <v>15</v>
      </c>
      <c r="E9" s="453" t="s">
        <v>29</v>
      </c>
      <c r="F9" s="455" t="s">
        <v>29</v>
      </c>
      <c r="G9" s="456" t="s">
        <v>30</v>
      </c>
      <c r="H9" s="457"/>
      <c r="I9" s="447"/>
      <c r="J9" s="453"/>
      <c r="K9" s="477" t="s">
        <v>31</v>
      </c>
      <c r="L9" s="471" t="s">
        <v>18</v>
      </c>
      <c r="M9" s="472" t="s">
        <v>19</v>
      </c>
      <c r="N9" s="450"/>
      <c r="O9" s="450"/>
      <c r="P9" s="458" t="s">
        <v>32</v>
      </c>
      <c r="Q9" s="453"/>
      <c r="R9" s="453"/>
      <c r="S9" s="458" t="s">
        <v>33</v>
      </c>
      <c r="T9" s="440"/>
      <c r="U9" s="440"/>
      <c r="V9" s="440"/>
      <c r="W9" s="405"/>
      <c r="X9" s="520" t="s">
        <v>34</v>
      </c>
    </row>
    <row r="10" spans="1:24" ht="25.5" customHeight="1">
      <c r="A10" s="415" t="s">
        <v>38</v>
      </c>
      <c r="B10" s="447"/>
      <c r="C10" s="447"/>
      <c r="D10" s="448" t="s">
        <v>39</v>
      </c>
      <c r="E10" s="453"/>
      <c r="F10" s="453"/>
      <c r="G10" s="480" t="s">
        <v>40</v>
      </c>
      <c r="H10" s="447"/>
      <c r="I10" s="447"/>
      <c r="J10" s="453"/>
      <c r="K10" s="481" t="s">
        <v>41</v>
      </c>
      <c r="L10" s="452"/>
      <c r="M10" s="452"/>
      <c r="N10" s="457"/>
      <c r="O10" s="482" t="s">
        <v>1133</v>
      </c>
      <c r="P10" s="452"/>
      <c r="Q10" s="468"/>
      <c r="R10" s="467"/>
      <c r="S10" s="467"/>
      <c r="T10" s="440"/>
      <c r="U10" s="440"/>
      <c r="V10" s="440"/>
      <c r="W10" s="406"/>
      <c r="X10" s="520" t="s">
        <v>35</v>
      </c>
    </row>
    <row r="11" spans="1:24" ht="25.5" customHeight="1">
      <c r="A11" s="415" t="s">
        <v>43</v>
      </c>
      <c r="B11" s="447"/>
      <c r="C11" s="447" t="s">
        <v>29</v>
      </c>
      <c r="D11" s="453"/>
      <c r="E11" s="448" t="s">
        <v>39</v>
      </c>
      <c r="F11" s="455"/>
      <c r="G11" s="455"/>
      <c r="H11" s="450"/>
      <c r="I11" s="459" t="s">
        <v>16</v>
      </c>
      <c r="J11" s="439"/>
      <c r="K11" s="439"/>
      <c r="L11" s="483" t="s">
        <v>44</v>
      </c>
      <c r="M11" s="452"/>
      <c r="N11" s="460" t="s">
        <v>45</v>
      </c>
      <c r="O11" s="457"/>
      <c r="P11" s="458" t="s">
        <v>33</v>
      </c>
      <c r="Q11" s="452"/>
      <c r="R11" s="453"/>
      <c r="S11" s="453"/>
      <c r="T11" s="440"/>
      <c r="U11" s="440"/>
      <c r="V11" s="440"/>
      <c r="W11" s="408"/>
      <c r="X11" s="520" t="s">
        <v>37</v>
      </c>
    </row>
    <row r="12" spans="1:24" ht="25.5" customHeight="1" thickBot="1">
      <c r="A12" s="416" t="s">
        <v>63</v>
      </c>
      <c r="B12" s="447"/>
      <c r="C12" s="447"/>
      <c r="D12" s="447"/>
      <c r="E12" s="469" t="s">
        <v>15</v>
      </c>
      <c r="F12" s="447"/>
      <c r="G12" s="447"/>
      <c r="H12" s="479" t="s">
        <v>64</v>
      </c>
      <c r="I12" s="447"/>
      <c r="J12" s="453"/>
      <c r="K12" s="480" t="s">
        <v>65</v>
      </c>
      <c r="L12" s="450"/>
      <c r="M12" s="450"/>
      <c r="N12" s="450"/>
      <c r="O12" s="447"/>
      <c r="P12" s="447"/>
      <c r="Q12" s="447"/>
      <c r="R12" s="447"/>
      <c r="S12" s="447"/>
      <c r="T12" s="440"/>
      <c r="U12" s="440"/>
      <c r="V12" s="440"/>
      <c r="W12" s="410"/>
      <c r="X12" s="520" t="s">
        <v>42</v>
      </c>
    </row>
    <row r="13" spans="1:24" ht="25.5" customHeight="1">
      <c r="A13" s="417" t="s">
        <v>1181</v>
      </c>
      <c r="B13" s="447"/>
      <c r="C13" s="461"/>
      <c r="D13" s="461"/>
      <c r="E13" s="461"/>
      <c r="F13" s="448" t="s">
        <v>39</v>
      </c>
      <c r="G13" s="440"/>
      <c r="H13" s="441"/>
      <c r="I13" s="479" t="s">
        <v>36</v>
      </c>
      <c r="J13" s="450"/>
      <c r="K13" s="450"/>
      <c r="L13" s="450"/>
      <c r="M13" s="480" t="s">
        <v>1182</v>
      </c>
      <c r="N13" s="453"/>
      <c r="O13" s="440"/>
      <c r="P13" s="440"/>
      <c r="Q13" s="440"/>
      <c r="R13" s="440"/>
      <c r="S13" s="440"/>
      <c r="T13" s="440"/>
      <c r="U13" s="440"/>
      <c r="V13" s="440"/>
      <c r="W13" s="409"/>
      <c r="X13" s="520" t="s">
        <v>46</v>
      </c>
    </row>
    <row r="14" spans="1:24" ht="25.5" customHeight="1">
      <c r="A14" s="417" t="s">
        <v>1183</v>
      </c>
      <c r="B14" s="447"/>
      <c r="C14" s="461"/>
      <c r="D14" s="461"/>
      <c r="E14" s="461"/>
      <c r="F14" s="448" t="s">
        <v>56</v>
      </c>
      <c r="G14" s="440"/>
      <c r="H14" s="441"/>
      <c r="I14" s="443" t="s">
        <v>1184</v>
      </c>
      <c r="J14" s="450"/>
      <c r="K14" s="449" t="s">
        <v>57</v>
      </c>
      <c r="L14" s="450"/>
      <c r="M14" s="450"/>
      <c r="N14" s="453"/>
      <c r="O14" s="453"/>
      <c r="P14" s="453"/>
      <c r="Q14" s="440"/>
      <c r="R14" s="440"/>
      <c r="S14" s="440"/>
      <c r="T14" s="440"/>
      <c r="U14" s="440"/>
      <c r="V14" s="440"/>
      <c r="W14" s="420"/>
      <c r="X14" s="520" t="s">
        <v>47</v>
      </c>
    </row>
    <row r="15" spans="1:24" ht="25.5" customHeight="1" thickBot="1">
      <c r="A15" s="417" t="s">
        <v>48</v>
      </c>
      <c r="B15" s="439"/>
      <c r="C15" s="439"/>
      <c r="D15" s="440"/>
      <c r="E15" s="440"/>
      <c r="F15" s="441"/>
      <c r="G15" s="469" t="s">
        <v>15</v>
      </c>
      <c r="H15" s="439"/>
      <c r="I15" s="440"/>
      <c r="J15" s="440"/>
      <c r="K15" s="441"/>
      <c r="L15" s="443" t="s">
        <v>49</v>
      </c>
      <c r="M15" s="444" t="s">
        <v>29</v>
      </c>
      <c r="N15" s="444" t="s">
        <v>29</v>
      </c>
      <c r="O15" s="445" t="s">
        <v>50</v>
      </c>
      <c r="P15" s="453"/>
      <c r="Q15" s="472" t="s">
        <v>26</v>
      </c>
      <c r="R15" s="485" t="s">
        <v>23</v>
      </c>
      <c r="S15" s="485" t="s">
        <v>24</v>
      </c>
      <c r="T15" s="440"/>
      <c r="U15" s="440"/>
      <c r="V15" s="440"/>
      <c r="W15" s="407"/>
      <c r="X15" s="520" t="s">
        <v>51</v>
      </c>
    </row>
    <row r="16" spans="1:24" ht="25.5" customHeight="1">
      <c r="A16" s="415" t="s">
        <v>52</v>
      </c>
      <c r="B16" s="447"/>
      <c r="C16" s="447"/>
      <c r="D16" s="453"/>
      <c r="E16" s="468"/>
      <c r="F16" s="439"/>
      <c r="G16" s="403" t="s">
        <v>15</v>
      </c>
      <c r="H16" s="486" t="s">
        <v>53</v>
      </c>
      <c r="I16" s="452"/>
      <c r="J16" s="452"/>
      <c r="K16" s="487" t="s">
        <v>54</v>
      </c>
      <c r="L16" s="468"/>
      <c r="M16" s="455"/>
      <c r="N16" s="450"/>
      <c r="O16" s="450"/>
      <c r="P16" s="447"/>
      <c r="Q16" s="453"/>
      <c r="R16" s="453"/>
      <c r="S16" s="453"/>
      <c r="T16" s="440"/>
      <c r="U16" s="440"/>
      <c r="V16" s="440"/>
      <c r="W16" s="422"/>
      <c r="X16" s="520" t="s">
        <v>55</v>
      </c>
    </row>
    <row r="17" spans="1:24" ht="25.5" customHeight="1">
      <c r="A17" s="415" t="s">
        <v>59</v>
      </c>
      <c r="B17" s="447"/>
      <c r="C17" s="454"/>
      <c r="D17" s="461"/>
      <c r="E17" s="461"/>
      <c r="F17" s="462"/>
      <c r="G17" s="463" t="s">
        <v>15</v>
      </c>
      <c r="H17" s="450"/>
      <c r="I17" s="447"/>
      <c r="J17" s="453"/>
      <c r="K17" s="453"/>
      <c r="L17" s="453"/>
      <c r="M17" s="464" t="s">
        <v>60</v>
      </c>
      <c r="N17" s="460" t="s">
        <v>50</v>
      </c>
      <c r="O17" s="450"/>
      <c r="P17" s="450"/>
      <c r="Q17" s="475" t="s">
        <v>18</v>
      </c>
      <c r="R17" s="488" t="s">
        <v>19</v>
      </c>
      <c r="S17" s="453"/>
      <c r="T17" s="440"/>
      <c r="U17" s="440"/>
      <c r="V17" s="440"/>
      <c r="W17" s="423"/>
      <c r="X17" s="520" t="s">
        <v>58</v>
      </c>
    </row>
    <row r="18" spans="1:24" ht="25.5" customHeight="1" thickBot="1">
      <c r="A18" s="416" t="s">
        <v>62</v>
      </c>
      <c r="B18" s="447"/>
      <c r="C18" s="447"/>
      <c r="D18" s="447"/>
      <c r="E18" s="447" t="s">
        <v>29</v>
      </c>
      <c r="F18" s="447"/>
      <c r="G18" s="469" t="s">
        <v>15</v>
      </c>
      <c r="H18" s="447" t="s">
        <v>29</v>
      </c>
      <c r="I18" s="489" t="s">
        <v>53</v>
      </c>
      <c r="J18" s="490" t="s">
        <v>29</v>
      </c>
      <c r="K18" s="490"/>
      <c r="L18" s="491" t="s">
        <v>54</v>
      </c>
      <c r="M18" s="447"/>
      <c r="N18" s="492"/>
      <c r="O18" s="447"/>
      <c r="P18" s="447"/>
      <c r="Q18" s="447"/>
      <c r="R18" s="447"/>
      <c r="S18" s="447"/>
      <c r="T18" s="440"/>
      <c r="U18" s="440"/>
      <c r="V18" s="440"/>
    </row>
    <row r="19" spans="1:24" ht="25.5" customHeight="1">
      <c r="A19" s="415" t="s">
        <v>1185</v>
      </c>
      <c r="B19" s="447"/>
      <c r="C19" s="440"/>
      <c r="D19" s="453"/>
      <c r="E19" s="468"/>
      <c r="F19" s="468"/>
      <c r="G19" s="468"/>
      <c r="H19" s="466" t="s">
        <v>39</v>
      </c>
      <c r="I19" s="468"/>
      <c r="J19" s="453"/>
      <c r="K19" s="449" t="s">
        <v>57</v>
      </c>
      <c r="L19" s="468"/>
      <c r="M19" s="449" t="s">
        <v>30</v>
      </c>
      <c r="N19" s="449" t="s">
        <v>22</v>
      </c>
      <c r="O19" s="453"/>
      <c r="P19" s="447"/>
      <c r="Q19" s="447"/>
      <c r="R19" s="453"/>
      <c r="S19" s="453"/>
      <c r="T19" s="453"/>
      <c r="U19" s="440"/>
      <c r="V19" s="453"/>
    </row>
    <row r="20" spans="1:24" ht="25.5" customHeight="1">
      <c r="A20" s="415" t="s">
        <v>61</v>
      </c>
      <c r="B20" s="447"/>
      <c r="C20" s="454"/>
      <c r="D20" s="461"/>
      <c r="E20" s="453" t="s">
        <v>29</v>
      </c>
      <c r="F20" s="455" t="s">
        <v>29</v>
      </c>
      <c r="G20" s="465"/>
      <c r="H20" s="463" t="s">
        <v>15</v>
      </c>
      <c r="I20" s="447"/>
      <c r="J20" s="453"/>
      <c r="K20" s="458" t="s">
        <v>22</v>
      </c>
      <c r="L20" s="453" t="s">
        <v>29</v>
      </c>
      <c r="M20" s="455"/>
      <c r="N20" s="450"/>
      <c r="O20" s="450"/>
      <c r="P20" s="475" t="s">
        <v>26</v>
      </c>
      <c r="Q20" s="488" t="s">
        <v>23</v>
      </c>
      <c r="R20" s="478" t="s">
        <v>24</v>
      </c>
      <c r="S20" s="453"/>
      <c r="T20" s="440"/>
      <c r="U20" s="440"/>
      <c r="V20" s="440"/>
    </row>
    <row r="21" spans="1:24" ht="25.5" customHeight="1">
      <c r="A21" s="417" t="s">
        <v>66</v>
      </c>
      <c r="B21" s="447"/>
      <c r="C21" s="447"/>
      <c r="D21" s="440"/>
      <c r="E21" s="440"/>
      <c r="F21" s="440"/>
      <c r="G21" s="440"/>
      <c r="H21" s="448" t="s">
        <v>39</v>
      </c>
      <c r="I21" s="440"/>
      <c r="J21" s="440"/>
      <c r="K21" s="493" t="s">
        <v>67</v>
      </c>
      <c r="L21" s="453"/>
      <c r="M21" s="484" t="s">
        <v>68</v>
      </c>
      <c r="N21" s="440"/>
      <c r="O21" s="451"/>
      <c r="P21" s="452"/>
      <c r="Q21" s="460" t="s">
        <v>30</v>
      </c>
      <c r="R21" s="458" t="s">
        <v>22</v>
      </c>
      <c r="S21" s="451"/>
      <c r="T21" s="440"/>
      <c r="U21" s="440"/>
      <c r="V21" s="440"/>
    </row>
    <row r="22" spans="1:24" ht="24.75" customHeight="1"/>
  </sheetData>
  <mergeCells count="1">
    <mergeCell ref="A4:V5"/>
  </mergeCells>
  <hyperlinks>
    <hyperlink ref="G17" location="'VTX3.N (SUN) &amp; CVS2 (SAT)'!A1" display="HCM" xr:uid="{8BE8D056-107C-429C-A774-74F20C0CC616}"/>
    <hyperlink ref="H20" location="'VTX3.N (SUN) &amp; CVS2 (SAT)'!A1" display="HCM" xr:uid="{08543B12-AA30-4C5F-9C58-4B9000AF6CB4}"/>
    <hyperlink ref="A16" location="'CAMBODIA &amp; THAILAND'!A1" display="VTX1-S" xr:uid="{E6BAD786-D920-460D-8363-F9DC5D0C6B55}"/>
    <hyperlink ref="A17" location="'VTX3.N (SUN) &amp; CVS2 (SAT)'!A1" display="CVS2" xr:uid="{096E31B7-2489-4DDE-8BA2-AED19CD40290}"/>
    <hyperlink ref="A18" location="'CAMBODIA &amp; THAILAND'!A1" display="CKV2" xr:uid="{DB463E93-0880-44AC-B81F-B6875D20C774}"/>
    <hyperlink ref="A10" location="'CBX2.S (WED) &amp; CBX2.N (THU)'!A1" display="CBX2-S" xr:uid="{7E15F9F1-F916-4DC0-BFA9-D76E9D732BDE}"/>
    <hyperlink ref="A20" location="'VTX3.N (SUN) &amp; CVS2 (SAT)'!A1" display="VTX3-N" xr:uid="{5A452447-7EC4-45E3-93C2-4F71AF269CFD}"/>
    <hyperlink ref="A11" location="'CBX2.S (WED) &amp; CBX2.N (THU)'!A1" display="CBX2-N" xr:uid="{4CCEB6A0-A696-47D5-8A4D-85050319F0B0}"/>
    <hyperlink ref="D8" location="'VTX6(WED) &amp; VTX8(TUE)'!A1" display="HCM" xr:uid="{77B2EB8C-CBDB-4604-A520-63CC52516B78}"/>
    <hyperlink ref="A8" location="'VTX6.N (WED) &amp; VTX8.N (TUE)'!A1" display="VTX6" xr:uid="{5B7A213B-82F0-43E3-9E5F-BADA23D0271D}"/>
    <hyperlink ref="A9" location="'VTX5.N (WED)'!A1" display="VTX5-N" xr:uid="{A0BCA4E9-2E74-4514-B9B7-7D2D52CC848C}"/>
    <hyperlink ref="D9" location="'VTX5 (WED)'!A1" display="HCM" xr:uid="{DBB5C494-E4BA-4A22-A49F-8826727B22A9}"/>
    <hyperlink ref="A12" location="'CVM.S (THU) &amp; CVM.N (SUN)'!A1" display="CVM-S" xr:uid="{BE1D0025-E5C1-4907-93FB-261E23E6F914}"/>
    <hyperlink ref="G16" location="'CAMBODIA &amp; THAILAND'!A1" display="HCM" xr:uid="{0C6894C3-560E-4151-B770-B08F32C9FA4A}"/>
    <hyperlink ref="A21" location="'VTX4.N (SUN)'!A1" display="VTX4" xr:uid="{46677DE5-9ED7-4553-8576-62EB18D490AF}"/>
    <hyperlink ref="H21" location="'VTX4.N (SUN)'!A1" display="PAP" xr:uid="{ABA234D4-3B85-4343-8ACF-19DED3861C41}"/>
    <hyperlink ref="E11" location="'CBX2.S (WED) &amp; CBX2.N (THU)'!A1" display="PAP" xr:uid="{984472E9-DD90-4A0D-B996-D16D65571C18}"/>
    <hyperlink ref="A15" location="'VTX2.N (SAT)'!A1" display="VTX2-N" xr:uid="{73B2E092-A4F3-4B16-91C4-F1E774DDA1C7}"/>
    <hyperlink ref="G15" location="'VTX2.N (SAT)'!A1" display="HCM" xr:uid="{3BD139FF-50BB-4163-BF2F-0E07D0539231}"/>
    <hyperlink ref="A13" location="'CMI2.S (FRI) &amp; CMI2.N (FRI)'!A1" display="CMI2.S" xr:uid="{92E4B09A-4BC1-4188-AF3E-913A04B5BE6E}"/>
    <hyperlink ref="D10" location="'CBX2.S (WED) &amp; CBX2.N (THU)'!A1" display="PAP" xr:uid="{0C449DE7-7A36-4907-AB8C-EE48739D094B}"/>
    <hyperlink ref="F13" location="'CMI2.S (FRI) &amp; CMI2.N (FRI)'!A1" display="PAP" xr:uid="{0F2F7734-FDF5-4456-9994-018FD05CCDFC}"/>
    <hyperlink ref="C7" location="'VTX6(WED) &amp; VTX8(TUE)'!A1" display="HCM" xr:uid="{5E8A6BF5-3D6F-4492-B00C-FC2E1510D94F}"/>
    <hyperlink ref="A7" location="'VTX6.N (WED) &amp; VTX8.N (TUE)'!A1" display="VTX8" xr:uid="{5292E8DA-29AD-48B0-ADAC-B59950C83795}"/>
    <hyperlink ref="A19" location="'CVM.S (THU) &amp; CVM.N (SUN)'!A1" display="CVM.N" xr:uid="{B4FAA3DE-03BF-4AAE-AD1D-8647CFBA5845}"/>
    <hyperlink ref="H19" location="'CVM.S (THU) &amp; CVM.N (SUN)'!A1" display="PAP" xr:uid="{8EE1C40D-C82B-4B63-B574-7DB251CE5FCA}"/>
    <hyperlink ref="X8" location="JAPAN!A1" display="JAPAN" xr:uid="{F4361BAE-39E7-4A92-9908-B69318B575F0}"/>
    <hyperlink ref="X9" location="CHINA!A1" display="CHINA" xr:uid="{4D09867B-D971-4427-83BA-BA53DEEE9569}"/>
    <hyperlink ref="A14" location="'CMI2.S (FRI) &amp; CMI2.N (FRI)'!A1" display="CMI2.N" xr:uid="{6C31328C-017F-4C64-A581-D398A252347A}"/>
    <hyperlink ref="G18" location="'CAMBODIA &amp; THAILAND'!A1" display="VTX1-S" xr:uid="{BD7B4499-BCA7-46FE-B448-EB3D302BC745}"/>
    <hyperlink ref="E12" location="'CVM.S (THU) &amp; CVM.N (SUN)'!KA1" display="HCM" xr:uid="{14FEFE47-B550-48C2-AFC1-2A3C5C6A956E}"/>
    <hyperlink ref="X12" location="'CAMBODIA &amp; THAILAND'!A1" display="CAMBODIA" xr:uid="{C1ADC4DE-7519-4C30-BAFD-C5717C30D446}"/>
    <hyperlink ref="X13" location="'VTX4.N (SUN)'!A1" display="PHILIPPINE" xr:uid="{5BCBB7BE-F68D-47DE-85EA-3D29EBD554A9}"/>
    <hyperlink ref="F14" location="'CMI2.S (FRI) &amp; CMI2.N (FRI)'!A1" display="TCHP" xr:uid="{61C6980B-02CC-4CE4-92F9-D87339D2F456}"/>
    <hyperlink ref="X10" location="KOREA!A1" display="KOREA" xr:uid="{9ABD9013-2AC4-4798-8A05-EA25AB3B8C4E}"/>
    <hyperlink ref="X14" location="'CBX2.S (WED) &amp; CBX2.N (THU)'!A1" display="MALAYSIA" xr:uid="{2DA57D44-BFB1-41D0-A105-44F28ED3F8C6}"/>
    <hyperlink ref="X15" location="'CMI2.S (FRI) &amp; CMI2.N (FRI)'!A1" display="INDONESIA" xr:uid="{17AD97B2-42A5-4CDB-B64C-3647D45B3CDF}"/>
    <hyperlink ref="X16" location="'CBX2.S (WED) &amp; CBX2.N (THU)'!A1" display="MYANMAR" xr:uid="{9418AD3A-47E6-47F2-8F15-7F8021BD8BB2}"/>
    <hyperlink ref="X17" location="'CBX2.S (WED) &amp; CBX2.N (THU)'!A1" display="BANGLADESH" xr:uid="{026BDC58-81B7-45C9-BA00-8BA5B4217730}"/>
    <hyperlink ref="X11" location="'CAMBODIA &amp; THAILAND'!A1" display="THAILAND" xr:uid="{F3422669-3ACC-4358-9089-61AB255E6F57}"/>
  </hyperlink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16"/>
  <sheetViews>
    <sheetView zoomScale="85" zoomScaleNormal="85" workbookViewId="0">
      <selection activeCell="A11" sqref="A11"/>
    </sheetView>
  </sheetViews>
  <sheetFormatPr defaultRowHeight="12.75"/>
  <cols>
    <col min="1" max="1" width="12.140625" customWidth="1"/>
    <col min="2" max="19" width="8.5703125" customWidth="1"/>
  </cols>
  <sheetData>
    <row r="1" spans="1:21" ht="19.5">
      <c r="B1" s="102"/>
      <c r="C1" s="496" t="s">
        <v>0</v>
      </c>
      <c r="D1" s="102"/>
      <c r="E1" s="102"/>
    </row>
    <row r="2" spans="1:21" ht="14.25">
      <c r="B2" s="102"/>
      <c r="C2" s="498" t="s">
        <v>1</v>
      </c>
      <c r="D2" s="102"/>
    </row>
    <row r="3" spans="1:21" ht="14.25">
      <c r="B3" s="102"/>
      <c r="C3" s="498" t="s">
        <v>2</v>
      </c>
      <c r="D3" s="102"/>
    </row>
    <row r="4" spans="1:21" ht="14.25">
      <c r="B4" s="102"/>
      <c r="C4" s="498"/>
      <c r="D4" s="102"/>
    </row>
    <row r="5" spans="1:21" ht="12.75" customHeight="1">
      <c r="A5" s="746" t="s">
        <v>3</v>
      </c>
      <c r="B5" s="746"/>
      <c r="C5" s="746"/>
      <c r="D5" s="746"/>
      <c r="E5" s="746"/>
      <c r="F5" s="746"/>
      <c r="G5" s="746"/>
      <c r="H5" s="746"/>
      <c r="I5" s="746"/>
      <c r="J5" s="746"/>
      <c r="K5" s="746"/>
      <c r="L5" s="746"/>
      <c r="M5" s="746"/>
      <c r="N5" s="746"/>
      <c r="O5" s="746"/>
      <c r="P5" s="746"/>
      <c r="Q5" s="746"/>
      <c r="R5" s="746"/>
      <c r="S5" s="746"/>
    </row>
    <row r="6" spans="1:21" ht="13.5" customHeight="1">
      <c r="A6" s="746"/>
      <c r="B6" s="746"/>
      <c r="C6" s="746"/>
      <c r="D6" s="746"/>
      <c r="E6" s="746"/>
      <c r="F6" s="746"/>
      <c r="G6" s="746"/>
      <c r="H6" s="746"/>
      <c r="I6" s="746"/>
      <c r="J6" s="746"/>
      <c r="K6" s="746"/>
      <c r="L6" s="746"/>
      <c r="M6" s="746"/>
      <c r="N6" s="746"/>
      <c r="O6" s="746"/>
      <c r="P6" s="746"/>
      <c r="Q6" s="746"/>
      <c r="R6" s="746"/>
      <c r="S6" s="746"/>
    </row>
    <row r="7" spans="1:21" ht="18.75" customHeight="1">
      <c r="A7" s="494" t="s">
        <v>4</v>
      </c>
      <c r="B7" s="494" t="s">
        <v>5</v>
      </c>
      <c r="C7" s="494" t="s">
        <v>6</v>
      </c>
      <c r="D7" s="494" t="s">
        <v>7</v>
      </c>
      <c r="E7" s="494" t="s">
        <v>8</v>
      </c>
      <c r="F7" s="494" t="s">
        <v>9</v>
      </c>
      <c r="G7" s="522" t="s">
        <v>10</v>
      </c>
      <c r="H7" s="522" t="s">
        <v>11</v>
      </c>
      <c r="I7" s="494" t="s">
        <v>5</v>
      </c>
      <c r="J7" s="494" t="s">
        <v>6</v>
      </c>
      <c r="K7" s="494" t="s">
        <v>7</v>
      </c>
      <c r="L7" s="494" t="s">
        <v>8</v>
      </c>
      <c r="M7" s="494" t="s">
        <v>9</v>
      </c>
      <c r="N7" s="522" t="s">
        <v>10</v>
      </c>
      <c r="O7" s="522" t="s">
        <v>11</v>
      </c>
      <c r="P7" s="494" t="s">
        <v>5</v>
      </c>
      <c r="Q7" s="494" t="s">
        <v>6</v>
      </c>
      <c r="R7" s="494" t="s">
        <v>7</v>
      </c>
      <c r="S7" s="494" t="s">
        <v>8</v>
      </c>
    </row>
    <row r="8" spans="1:21" ht="30.75" customHeight="1" thickBot="1">
      <c r="A8" s="417" t="s">
        <v>14</v>
      </c>
      <c r="B8" s="447"/>
      <c r="C8" s="469" t="s">
        <v>15</v>
      </c>
      <c r="D8" s="440"/>
      <c r="E8" s="440"/>
      <c r="F8" s="441"/>
      <c r="G8" s="441"/>
      <c r="H8" s="450"/>
      <c r="I8" s="450"/>
      <c r="J8" s="450"/>
      <c r="K8" s="470" t="s">
        <v>17</v>
      </c>
      <c r="L8" s="471" t="s">
        <v>18</v>
      </c>
      <c r="M8" s="472" t="s">
        <v>19</v>
      </c>
      <c r="N8" s="473"/>
      <c r="O8" s="473"/>
      <c r="P8" s="452"/>
      <c r="Q8" s="440"/>
      <c r="R8" s="440"/>
      <c r="S8" s="474"/>
    </row>
    <row r="9" spans="1:21" ht="30.75" customHeight="1" thickBot="1">
      <c r="A9" s="417" t="s">
        <v>21</v>
      </c>
      <c r="B9" s="447"/>
      <c r="C9" s="447"/>
      <c r="D9" s="469" t="s">
        <v>15</v>
      </c>
      <c r="E9" s="440"/>
      <c r="F9" s="440"/>
      <c r="G9" s="440"/>
      <c r="H9" s="450"/>
      <c r="I9" s="447"/>
      <c r="J9" s="473"/>
      <c r="K9" s="473"/>
      <c r="L9" s="470" t="s">
        <v>23</v>
      </c>
      <c r="M9" s="470" t="s">
        <v>24</v>
      </c>
      <c r="N9" s="475" t="s">
        <v>25</v>
      </c>
      <c r="O9" s="475" t="s">
        <v>26</v>
      </c>
      <c r="P9" s="452"/>
      <c r="Q9" s="453"/>
      <c r="R9" s="453"/>
      <c r="S9" s="451"/>
    </row>
    <row r="10" spans="1:21" ht="30.75" customHeight="1">
      <c r="A10" s="417" t="s">
        <v>28</v>
      </c>
      <c r="B10" s="447"/>
      <c r="C10" s="454"/>
      <c r="D10" s="476" t="s">
        <v>15</v>
      </c>
      <c r="E10" s="453" t="s">
        <v>29</v>
      </c>
      <c r="F10" s="455" t="s">
        <v>29</v>
      </c>
      <c r="G10" s="455" t="s">
        <v>29</v>
      </c>
      <c r="H10" s="457"/>
      <c r="I10" s="447"/>
      <c r="J10" s="453"/>
      <c r="K10" s="477" t="s">
        <v>31</v>
      </c>
      <c r="L10" s="471" t="s">
        <v>18</v>
      </c>
      <c r="M10" s="472" t="s">
        <v>19</v>
      </c>
      <c r="N10" s="450"/>
      <c r="O10" s="450"/>
      <c r="P10" s="450" t="s">
        <v>29</v>
      </c>
      <c r="Q10" s="450"/>
      <c r="R10" s="450"/>
      <c r="S10" s="450"/>
    </row>
    <row r="11" spans="1:21" ht="30.75" customHeight="1" thickBot="1">
      <c r="A11" s="417" t="s">
        <v>48</v>
      </c>
      <c r="B11" s="439"/>
      <c r="C11" s="439"/>
      <c r="D11" s="440"/>
      <c r="E11" s="440"/>
      <c r="F11" s="441"/>
      <c r="G11" s="469" t="s">
        <v>15</v>
      </c>
      <c r="H11" s="439"/>
      <c r="I11" s="440"/>
      <c r="J11" s="440"/>
      <c r="K11" s="441"/>
      <c r="L11" s="442" t="s">
        <v>29</v>
      </c>
      <c r="M11" s="441"/>
      <c r="N11" s="441"/>
      <c r="O11" s="441"/>
      <c r="P11" s="439"/>
      <c r="Q11" s="472" t="s">
        <v>26</v>
      </c>
      <c r="R11" s="485" t="s">
        <v>23</v>
      </c>
      <c r="S11" s="485" t="s">
        <v>24</v>
      </c>
      <c r="T11" s="102"/>
      <c r="U11" s="102"/>
    </row>
    <row r="12" spans="1:21" ht="30.75" customHeight="1">
      <c r="A12" s="415" t="s">
        <v>59</v>
      </c>
      <c r="B12" s="447"/>
      <c r="C12" s="454"/>
      <c r="D12" s="461"/>
      <c r="E12" s="461"/>
      <c r="F12" s="462"/>
      <c r="G12" s="463" t="s">
        <v>15</v>
      </c>
      <c r="H12" s="450"/>
      <c r="I12" s="447"/>
      <c r="J12" s="453"/>
      <c r="K12" s="453"/>
      <c r="L12" s="453"/>
      <c r="M12" s="453"/>
      <c r="N12" s="453"/>
      <c r="O12" s="450"/>
      <c r="P12" s="475" t="s">
        <v>18</v>
      </c>
      <c r="Q12" s="488" t="s">
        <v>19</v>
      </c>
      <c r="R12" s="453"/>
      <c r="S12" s="453"/>
    </row>
    <row r="13" spans="1:21" ht="30.75" customHeight="1">
      <c r="A13" s="415" t="s">
        <v>61</v>
      </c>
      <c r="B13" s="447"/>
      <c r="C13" s="454"/>
      <c r="D13" s="461"/>
      <c r="E13" s="453" t="s">
        <v>29</v>
      </c>
      <c r="F13" s="455" t="s">
        <v>29</v>
      </c>
      <c r="G13" s="465"/>
      <c r="H13" s="463" t="s">
        <v>15</v>
      </c>
      <c r="I13" s="447"/>
      <c r="J13" s="453"/>
      <c r="K13" s="458" t="s">
        <v>22</v>
      </c>
      <c r="L13" s="453" t="s">
        <v>29</v>
      </c>
      <c r="M13" s="455"/>
      <c r="N13" s="450"/>
      <c r="O13" s="450"/>
      <c r="P13" s="475" t="s">
        <v>26</v>
      </c>
      <c r="Q13" s="488" t="s">
        <v>23</v>
      </c>
      <c r="R13" s="478" t="s">
        <v>24</v>
      </c>
      <c r="S13" s="453"/>
      <c r="T13" s="102"/>
      <c r="U13" s="102"/>
    </row>
    <row r="14" spans="1:21" ht="15">
      <c r="A14" s="439"/>
      <c r="B14" s="439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  <c r="S14" s="439"/>
    </row>
    <row r="15" spans="1:21">
      <c r="T15" s="102"/>
      <c r="U15" s="102"/>
    </row>
    <row r="16" spans="1:21">
      <c r="T16" s="102"/>
      <c r="U16" s="102"/>
    </row>
  </sheetData>
  <mergeCells count="1">
    <mergeCell ref="A5:S6"/>
  </mergeCells>
  <hyperlinks>
    <hyperlink ref="A8" location="'VTX6(WED) &amp; VTX8(TUE)'!A1" display="VTX8" xr:uid="{89E8C8FC-D35E-4147-8F32-9A2EEA7A2B5E}"/>
    <hyperlink ref="C8" location="'VTX6(WED) &amp; VTX8(TUE)'!A1" display="HCM" xr:uid="{AD3260F2-A7B4-4A45-B967-76B9BD1C4A70}"/>
    <hyperlink ref="D9" location="'VTX6(WED) &amp; VTX8(TUE)'!A1" display="HCM" xr:uid="{E5D5DCAF-A731-47AE-8A90-ABDB584EF527}"/>
    <hyperlink ref="A9" location="'VTX6(WED) &amp; VTX8(TUE)'!A1" display="VTX6" xr:uid="{04A1CC9D-3927-41A5-97A6-BA092A2AFFC3}"/>
    <hyperlink ref="A10" location="'VTX5 (WED)'!A1" display="VTX5-N" xr:uid="{AF7C96A0-AFB7-4574-8C1D-C12E56BFAD01}"/>
    <hyperlink ref="D10" location="'VTX5 (WED)'!A1" display="HCM" xr:uid="{45E30862-CE5E-4DBC-BA41-D6AD5D8F4010}"/>
    <hyperlink ref="A11" location="'VTX2.N (SAT)'!A1" display="VTX2-N" xr:uid="{32A17E03-E243-4FD2-9074-EDE30F2F1A68}"/>
    <hyperlink ref="G11" location="'VTX2.N (SAT)'!A1" display="HCM" xr:uid="{8F763A79-C53E-4271-B238-5B9D700CA13F}"/>
    <hyperlink ref="G12" location="'VTX3.N (SUN) &amp; CVS2 (SAT)'!A1" display="HCM" xr:uid="{B9599B4B-92CE-49CE-924A-870962163B82}"/>
    <hyperlink ref="A12" location="'VTX3.N (SUN) &amp; CVS2 (SAT)'!A1" display="CVS2" xr:uid="{806D7C00-745D-41C9-BFDA-A778FBD12307}"/>
    <hyperlink ref="H13" location="'VTX3.N (SUN) &amp; CVS2 (SAT)'!A1" display="HCM" xr:uid="{A4185945-16EC-49AA-83E7-19EE1D063E52}"/>
    <hyperlink ref="A13" location="'VTX3.N (SUN) &amp; CVS2 (SAT)'!A1" display="VTX3-N" xr:uid="{5D26251C-B1FE-46FA-9E2E-60B8D4F371B4}"/>
  </hyperlink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21"/>
  <sheetViews>
    <sheetView workbookViewId="0">
      <selection activeCell="H16" sqref="H16"/>
    </sheetView>
  </sheetViews>
  <sheetFormatPr defaultRowHeight="12.75"/>
  <cols>
    <col min="1" max="1" width="12.140625" customWidth="1"/>
    <col min="2" max="19" width="8.5703125" customWidth="1"/>
  </cols>
  <sheetData>
    <row r="1" spans="1:19" ht="19.5">
      <c r="C1" s="496" t="s">
        <v>0</v>
      </c>
      <c r="D1" s="102"/>
      <c r="E1" s="102"/>
    </row>
    <row r="2" spans="1:19" ht="14.25">
      <c r="C2" s="498" t="s">
        <v>1</v>
      </c>
      <c r="D2" s="102"/>
    </row>
    <row r="3" spans="1:19" ht="14.25">
      <c r="C3" s="498" t="s">
        <v>2</v>
      </c>
      <c r="D3" s="102"/>
    </row>
    <row r="4" spans="1:19" ht="14.25">
      <c r="C4" s="498"/>
      <c r="D4" s="102"/>
    </row>
    <row r="5" spans="1:19" ht="12.75" customHeight="1">
      <c r="A5" s="747" t="s">
        <v>3</v>
      </c>
      <c r="B5" s="748"/>
      <c r="C5" s="748"/>
      <c r="D5" s="748"/>
      <c r="E5" s="748"/>
      <c r="F5" s="748"/>
      <c r="G5" s="748"/>
      <c r="H5" s="748"/>
      <c r="I5" s="748"/>
      <c r="J5" s="748"/>
      <c r="K5" s="748"/>
      <c r="L5" s="748"/>
      <c r="M5" s="748"/>
      <c r="N5" s="748"/>
      <c r="O5" s="748"/>
      <c r="P5" s="748"/>
      <c r="Q5" s="748"/>
      <c r="R5" s="748"/>
      <c r="S5" s="748"/>
    </row>
    <row r="6" spans="1:19" ht="13.5" customHeight="1">
      <c r="A6" s="749"/>
      <c r="B6" s="750"/>
      <c r="C6" s="750"/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</row>
    <row r="7" spans="1:19" ht="18.75" customHeight="1">
      <c r="A7" s="413" t="s">
        <v>4</v>
      </c>
      <c r="B7" s="413" t="s">
        <v>5</v>
      </c>
      <c r="C7" s="413" t="s">
        <v>6</v>
      </c>
      <c r="D7" s="413" t="s">
        <v>7</v>
      </c>
      <c r="E7" s="413" t="s">
        <v>8</v>
      </c>
      <c r="F7" s="413" t="s">
        <v>9</v>
      </c>
      <c r="G7" s="521" t="s">
        <v>10</v>
      </c>
      <c r="H7" s="521" t="s">
        <v>11</v>
      </c>
      <c r="I7" s="413" t="s">
        <v>5</v>
      </c>
      <c r="J7" s="413" t="s">
        <v>6</v>
      </c>
      <c r="K7" s="413" t="s">
        <v>7</v>
      </c>
      <c r="L7" s="413" t="s">
        <v>8</v>
      </c>
      <c r="M7" s="413" t="s">
        <v>9</v>
      </c>
      <c r="N7" s="521" t="s">
        <v>10</v>
      </c>
      <c r="O7" s="521" t="s">
        <v>11</v>
      </c>
      <c r="P7" s="413" t="s">
        <v>5</v>
      </c>
      <c r="Q7" s="413" t="s">
        <v>6</v>
      </c>
      <c r="R7" s="413" t="s">
        <v>7</v>
      </c>
      <c r="S7" s="413" t="s">
        <v>8</v>
      </c>
    </row>
    <row r="8" spans="1:19" ht="26.25" customHeight="1" thickBot="1">
      <c r="A8" s="417" t="s">
        <v>14</v>
      </c>
      <c r="B8" s="447"/>
      <c r="C8" s="469" t="s">
        <v>15</v>
      </c>
      <c r="D8" s="440"/>
      <c r="E8" s="440"/>
      <c r="F8" s="441"/>
      <c r="G8" s="459" t="s">
        <v>16</v>
      </c>
      <c r="H8" s="446"/>
      <c r="I8" s="446"/>
      <c r="J8" s="446"/>
      <c r="K8" s="446"/>
      <c r="L8" s="446"/>
      <c r="M8" s="446"/>
      <c r="N8" s="446"/>
      <c r="O8" s="446"/>
      <c r="P8" s="444"/>
      <c r="Q8" s="440"/>
      <c r="R8" s="440"/>
      <c r="S8" s="440"/>
    </row>
    <row r="9" spans="1:19" ht="26.25" customHeight="1" thickBot="1">
      <c r="A9" s="417" t="s">
        <v>21</v>
      </c>
      <c r="B9" s="447"/>
      <c r="C9" s="447"/>
      <c r="D9" s="469" t="s">
        <v>15</v>
      </c>
      <c r="E9" s="440"/>
      <c r="F9" s="440"/>
      <c r="G9" s="449" t="s">
        <v>22</v>
      </c>
      <c r="H9" s="450"/>
      <c r="I9" s="447"/>
      <c r="J9" s="446"/>
      <c r="K9" s="446"/>
      <c r="L9" s="446"/>
      <c r="M9" s="446"/>
      <c r="N9" s="446"/>
      <c r="O9" s="451"/>
      <c r="P9" s="452"/>
      <c r="Q9" s="453"/>
      <c r="R9" s="453"/>
      <c r="S9" s="451"/>
    </row>
    <row r="10" spans="1:19" ht="26.25" customHeight="1">
      <c r="A10" s="417" t="s">
        <v>28</v>
      </c>
      <c r="B10" s="447"/>
      <c r="C10" s="454"/>
      <c r="D10" s="476" t="s">
        <v>15</v>
      </c>
      <c r="E10" s="453" t="s">
        <v>29</v>
      </c>
      <c r="F10" s="455" t="s">
        <v>29</v>
      </c>
      <c r="G10" s="456" t="s">
        <v>30</v>
      </c>
      <c r="H10" s="457"/>
      <c r="I10" s="447"/>
      <c r="J10" s="453"/>
      <c r="K10" s="453"/>
      <c r="L10" s="453"/>
      <c r="M10" s="453"/>
      <c r="N10" s="453"/>
      <c r="O10" s="450"/>
      <c r="P10" s="458" t="s">
        <v>32</v>
      </c>
      <c r="Q10" s="453"/>
      <c r="R10" s="453"/>
      <c r="S10" s="458" t="s">
        <v>33</v>
      </c>
    </row>
    <row r="11" spans="1:19" ht="26.25" customHeight="1">
      <c r="A11" s="415" t="s">
        <v>43</v>
      </c>
      <c r="B11" s="447"/>
      <c r="C11" s="447" t="s">
        <v>29</v>
      </c>
      <c r="D11" s="453"/>
      <c r="E11" s="448" t="s">
        <v>39</v>
      </c>
      <c r="F11" s="455"/>
      <c r="G11" s="455"/>
      <c r="H11" s="450"/>
      <c r="I11" s="459" t="s">
        <v>16</v>
      </c>
      <c r="J11" s="446"/>
      <c r="K11" s="446"/>
      <c r="L11" s="446"/>
      <c r="M11" s="446"/>
      <c r="N11" s="460" t="s">
        <v>45</v>
      </c>
      <c r="O11" s="457"/>
      <c r="P11" s="458" t="s">
        <v>33</v>
      </c>
      <c r="Q11" s="439"/>
      <c r="R11" s="439"/>
      <c r="S11" s="453"/>
    </row>
    <row r="12" spans="1:19" ht="26.25" customHeight="1" thickBot="1">
      <c r="A12" s="417" t="s">
        <v>48</v>
      </c>
      <c r="B12" s="439"/>
      <c r="C12" s="439"/>
      <c r="D12" s="440"/>
      <c r="E12" s="440"/>
      <c r="F12" s="441"/>
      <c r="G12" s="469" t="s">
        <v>15</v>
      </c>
      <c r="H12" s="439"/>
      <c r="I12" s="440"/>
      <c r="J12" s="440"/>
      <c r="K12" s="441"/>
      <c r="L12" s="442" t="s">
        <v>29</v>
      </c>
      <c r="M12" s="443" t="s">
        <v>49</v>
      </c>
      <c r="N12" s="444" t="s">
        <v>29</v>
      </c>
      <c r="O12" s="445" t="s">
        <v>50</v>
      </c>
      <c r="P12" s="446"/>
      <c r="Q12" s="446"/>
      <c r="R12" s="446"/>
      <c r="S12" s="453"/>
    </row>
    <row r="13" spans="1:19" ht="26.25" customHeight="1">
      <c r="A13" s="415" t="s">
        <v>1185</v>
      </c>
      <c r="B13" s="447"/>
      <c r="C13" s="447"/>
      <c r="D13" s="453"/>
      <c r="E13" s="468"/>
      <c r="F13" s="439"/>
      <c r="G13" s="468"/>
      <c r="H13" s="466" t="s">
        <v>39</v>
      </c>
      <c r="I13" s="468"/>
      <c r="J13" s="453"/>
      <c r="K13" s="449" t="s">
        <v>57</v>
      </c>
      <c r="L13" s="468"/>
      <c r="M13" s="449" t="s">
        <v>30</v>
      </c>
      <c r="N13" s="449" t="s">
        <v>22</v>
      </c>
      <c r="O13" s="446"/>
      <c r="P13" s="446"/>
      <c r="Q13" s="446"/>
      <c r="R13" s="446"/>
      <c r="S13" s="453"/>
    </row>
    <row r="14" spans="1:19" ht="26.25" customHeight="1">
      <c r="A14" s="415" t="s">
        <v>59</v>
      </c>
      <c r="B14" s="447"/>
      <c r="C14" s="454"/>
      <c r="D14" s="461"/>
      <c r="E14" s="461"/>
      <c r="F14" s="462"/>
      <c r="G14" s="463" t="s">
        <v>15</v>
      </c>
      <c r="H14" s="450"/>
      <c r="I14" s="447"/>
      <c r="J14" s="453"/>
      <c r="K14" s="453"/>
      <c r="L14" s="453"/>
      <c r="M14" s="464" t="s">
        <v>60</v>
      </c>
      <c r="N14" s="460" t="s">
        <v>50</v>
      </c>
      <c r="O14" s="440"/>
      <c r="P14" s="446"/>
      <c r="Q14" s="446"/>
      <c r="R14" s="440"/>
      <c r="S14" s="440"/>
    </row>
    <row r="15" spans="1:19" ht="26.25" customHeight="1">
      <c r="A15" s="415" t="s">
        <v>61</v>
      </c>
      <c r="B15" s="447"/>
      <c r="C15" s="454"/>
      <c r="D15" s="461"/>
      <c r="E15" s="453" t="s">
        <v>29</v>
      </c>
      <c r="F15" s="455" t="s">
        <v>29</v>
      </c>
      <c r="G15" s="465"/>
      <c r="H15" s="463" t="s">
        <v>15</v>
      </c>
      <c r="I15" s="447"/>
      <c r="J15" s="453"/>
      <c r="K15" s="458" t="s">
        <v>22</v>
      </c>
      <c r="L15" s="453"/>
      <c r="M15" s="453"/>
      <c r="N15" s="453"/>
      <c r="O15" s="453"/>
      <c r="P15" s="453"/>
      <c r="Q15" s="446"/>
      <c r="R15" s="468"/>
      <c r="S15" s="468"/>
    </row>
    <row r="16" spans="1:19" ht="26.25" customHeight="1">
      <c r="A16" s="417" t="s">
        <v>66</v>
      </c>
      <c r="B16" s="447"/>
      <c r="C16" s="447"/>
      <c r="D16" s="440"/>
      <c r="E16" s="440"/>
      <c r="F16" s="440"/>
      <c r="G16" s="440"/>
      <c r="H16" s="448" t="s">
        <v>39</v>
      </c>
      <c r="I16" s="440"/>
      <c r="J16" s="440"/>
      <c r="K16" s="440"/>
      <c r="L16" s="440"/>
      <c r="M16" s="440"/>
      <c r="N16" s="440"/>
      <c r="O16" s="451"/>
      <c r="P16" s="452"/>
      <c r="Q16" s="460" t="s">
        <v>30</v>
      </c>
      <c r="R16" s="458" t="s">
        <v>22</v>
      </c>
      <c r="S16" s="468"/>
    </row>
    <row r="17" spans="17:17" ht="26.25" customHeight="1"/>
    <row r="19" spans="17:17">
      <c r="Q19" s="102"/>
    </row>
    <row r="20" spans="17:17">
      <c r="Q20" s="102"/>
    </row>
    <row r="21" spans="17:17">
      <c r="Q21" s="102"/>
    </row>
  </sheetData>
  <mergeCells count="1">
    <mergeCell ref="A5:S6"/>
  </mergeCells>
  <hyperlinks>
    <hyperlink ref="A8" location="'VTX6(WED) &amp; VTX8(TUE)'!A1" display="VTX8" xr:uid="{ABA987E6-82CC-4F46-847F-4608B3998D6E}"/>
    <hyperlink ref="C8" location="'VTX6(WED) &amp; VTX8(TUE)'!A1" display="HCM" xr:uid="{4477852C-B779-4CA7-8E46-279F3DE760AD}"/>
    <hyperlink ref="D9" location="'VTX6(WED) &amp; VTX8(TUE)'!A1" display="HCM" xr:uid="{DB9145E8-08C9-4B86-9F27-AED8E6BB9A6B}"/>
    <hyperlink ref="A9" location="'VTX6(WED) &amp; VTX8(TUE)'!A1" display="VTX6" xr:uid="{C3D4B3C9-426E-48FC-A46A-F915B6D7B109}"/>
    <hyperlink ref="A10" location="'VTX5 (WED)'!A1" display="VTX5-N" xr:uid="{4A7F8B65-3C8B-446F-AD7E-2EE66E4F5C03}"/>
    <hyperlink ref="D10" location="'VTX5 (WED)'!A1" display="HCM" xr:uid="{DA18B062-C4E0-40BE-8A6C-19A34A3D659E}"/>
    <hyperlink ref="A11" location="'CBX2.S (WED) &amp; CBX2.N (THU)'!A1" display="CBX2-N" xr:uid="{2B0D4C79-5030-45FA-99F1-5CEDE36BD797}"/>
    <hyperlink ref="E11" location="'CBX2.S (WED) &amp; CBX2.N (THU)'!A1" display="PAP" xr:uid="{40B3B953-2B4F-4620-88D8-7A0B19FA882A}"/>
    <hyperlink ref="A12" location="'VTX2.N (SAT)'!A1" display="VTX2-N" xr:uid="{E217C81B-7C84-4768-9364-83450C94E424}"/>
    <hyperlink ref="G12" location="'VTX2.N (SAT)'!A1" display="HCM" xr:uid="{4D4A484C-C0CD-4C68-A8EF-1E8DCA456AC8}"/>
    <hyperlink ref="A13" location="'CVM.S (THU) &amp; CVM.N (SUN)'!A1" display="CVM.N" xr:uid="{4E2F8C2B-5806-4396-B162-859560A9D2B3}"/>
    <hyperlink ref="G14" location="'VTX3.N (SUN) &amp; CVS2 (SAT)'!A1" display="HCM" xr:uid="{7E3B5E35-A628-4D3A-9FC3-398E29AB5A82}"/>
    <hyperlink ref="A14" location="'VTX3.N (SUN) &amp; CVS2 (SAT)'!A1" display="CVS2" xr:uid="{0BB750D2-FC17-49E6-BB63-6EABCD87B604}"/>
    <hyperlink ref="H15" location="'VTX3.N (SUN) &amp; CVS2 (SAT)'!A1" display="HCM" xr:uid="{ACD7C79A-84F7-4074-932B-D1439B36F4D2}"/>
    <hyperlink ref="A15" location="'VTX3.N (SUN) &amp; CVS2 (SAT)'!A1" display="VTX3-N" xr:uid="{EC6627B4-B7DA-4C04-B002-10497427C2EE}"/>
    <hyperlink ref="A16" location="'VTX4.N (SUN)'!A1" display="VTX4" xr:uid="{0D4A8CB3-191D-451A-BD19-BC59002F376D}"/>
    <hyperlink ref="H13" location="'CVM.S (THU) &amp; CVM.N (SUN)'!A1" display="PAP" xr:uid="{72B6EDB3-F250-4CFB-A05B-AEE56B597581}"/>
    <hyperlink ref="H16" location="'VTX4.N (SUN)'!A1" display="PAP" xr:uid="{A665FDA7-5DB4-4437-B7A9-20C3C88E6904}"/>
  </hyperlink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9"/>
  <sheetViews>
    <sheetView workbookViewId="0">
      <selection activeCell="A8" sqref="A8"/>
    </sheetView>
  </sheetViews>
  <sheetFormatPr defaultRowHeight="12.75"/>
  <cols>
    <col min="1" max="1" width="12.140625" customWidth="1"/>
    <col min="2" max="19" width="8.5703125" customWidth="1"/>
  </cols>
  <sheetData>
    <row r="1" spans="1:20" ht="19.5">
      <c r="B1" s="102"/>
      <c r="C1" s="496" t="s">
        <v>0</v>
      </c>
      <c r="D1" s="102"/>
      <c r="E1" s="102"/>
    </row>
    <row r="2" spans="1:20" ht="14.25">
      <c r="B2" s="102"/>
      <c r="C2" s="498" t="s">
        <v>1</v>
      </c>
      <c r="D2" s="102"/>
    </row>
    <row r="3" spans="1:20" ht="14.25">
      <c r="B3" s="102"/>
      <c r="C3" s="498" t="s">
        <v>2</v>
      </c>
      <c r="D3" s="102"/>
    </row>
    <row r="4" spans="1:20" ht="14.25">
      <c r="B4" s="102"/>
      <c r="C4" s="498"/>
      <c r="D4" s="102"/>
    </row>
    <row r="5" spans="1:20" ht="12.75" customHeight="1">
      <c r="A5" s="746" t="s">
        <v>3</v>
      </c>
      <c r="B5" s="746"/>
      <c r="C5" s="746"/>
      <c r="D5" s="746"/>
      <c r="E5" s="746"/>
      <c r="F5" s="746"/>
      <c r="G5" s="746"/>
      <c r="H5" s="746"/>
      <c r="I5" s="746"/>
      <c r="J5" s="746"/>
      <c r="K5" s="746"/>
      <c r="L5" s="746"/>
      <c r="M5" s="746"/>
      <c r="N5" s="746"/>
      <c r="O5" s="746"/>
      <c r="P5" s="746"/>
      <c r="Q5" s="746"/>
      <c r="R5" s="746"/>
      <c r="S5" s="746"/>
    </row>
    <row r="6" spans="1:20" ht="13.5" customHeight="1">
      <c r="A6" s="746"/>
      <c r="B6" s="746"/>
      <c r="C6" s="746"/>
      <c r="D6" s="746"/>
      <c r="E6" s="746"/>
      <c r="F6" s="746"/>
      <c r="G6" s="746"/>
      <c r="H6" s="746"/>
      <c r="I6" s="746"/>
      <c r="J6" s="746"/>
      <c r="K6" s="746"/>
      <c r="L6" s="746"/>
      <c r="M6" s="746"/>
      <c r="N6" s="746"/>
      <c r="O6" s="746"/>
      <c r="P6" s="746"/>
      <c r="Q6" s="746"/>
      <c r="R6" s="746"/>
      <c r="S6" s="746"/>
    </row>
    <row r="7" spans="1:20" ht="18.75" customHeight="1">
      <c r="A7" s="413" t="s">
        <v>4</v>
      </c>
      <c r="B7" s="413" t="s">
        <v>5</v>
      </c>
      <c r="C7" s="413" t="s">
        <v>6</v>
      </c>
      <c r="D7" s="413" t="s">
        <v>7</v>
      </c>
      <c r="E7" s="413" t="s">
        <v>8</v>
      </c>
      <c r="F7" s="413" t="s">
        <v>9</v>
      </c>
      <c r="G7" s="521" t="s">
        <v>10</v>
      </c>
      <c r="H7" s="521" t="s">
        <v>11</v>
      </c>
      <c r="I7" s="413" t="s">
        <v>5</v>
      </c>
      <c r="J7" s="413" t="s">
        <v>6</v>
      </c>
      <c r="K7" s="413" t="s">
        <v>7</v>
      </c>
      <c r="L7" s="413" t="s">
        <v>8</v>
      </c>
      <c r="M7" s="413" t="s">
        <v>9</v>
      </c>
      <c r="N7" s="521" t="s">
        <v>10</v>
      </c>
      <c r="O7" s="521" t="s">
        <v>11</v>
      </c>
      <c r="P7" s="413" t="s">
        <v>5</v>
      </c>
      <c r="Q7" s="413" t="s">
        <v>6</v>
      </c>
      <c r="R7" s="413" t="s">
        <v>7</v>
      </c>
      <c r="S7" s="413" t="s">
        <v>8</v>
      </c>
    </row>
    <row r="8" spans="1:20" ht="27" customHeight="1">
      <c r="A8" s="415" t="s">
        <v>43</v>
      </c>
      <c r="B8" s="447"/>
      <c r="C8" s="447" t="s">
        <v>29</v>
      </c>
      <c r="D8" s="453"/>
      <c r="E8" s="448" t="s">
        <v>39</v>
      </c>
      <c r="F8" s="455"/>
      <c r="G8" s="455"/>
      <c r="H8" s="455"/>
      <c r="I8" s="455"/>
      <c r="J8" s="455"/>
      <c r="K8" s="455"/>
      <c r="L8" s="483" t="s">
        <v>44</v>
      </c>
      <c r="M8" s="402"/>
      <c r="N8" s="402"/>
      <c r="O8" s="402"/>
      <c r="P8" s="402"/>
      <c r="Q8" s="402"/>
      <c r="R8" s="402"/>
      <c r="S8" s="401"/>
      <c r="T8" s="102"/>
    </row>
    <row r="9" spans="1:20">
      <c r="T9" s="102"/>
    </row>
  </sheetData>
  <mergeCells count="1">
    <mergeCell ref="A5:S6"/>
  </mergeCells>
  <hyperlinks>
    <hyperlink ref="A8" location="'CBX2.S (WED) &amp; CBX2.N (THU)'!A1" display="CBX2-N" xr:uid="{5D4BE81C-673A-42D6-AA72-CD5CE3D2BAC4}"/>
    <hyperlink ref="E8" location="'CBX2.S (WED) &amp; CBX2.N (THU)'!A1" display="PAP" xr:uid="{22BD7A71-86CB-4515-B202-0890A39F7240}"/>
  </hyperlink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41"/>
  <sheetViews>
    <sheetView workbookViewId="0">
      <selection activeCell="B6" sqref="B6"/>
    </sheetView>
  </sheetViews>
  <sheetFormatPr defaultRowHeight="12.75"/>
  <cols>
    <col min="2" max="2" width="12.7109375" bestFit="1" customWidth="1"/>
    <col min="3" max="3" width="29.7109375" customWidth="1"/>
    <col min="4" max="4" width="21.85546875" customWidth="1"/>
    <col min="5" max="5" width="91" bestFit="1" customWidth="1"/>
    <col min="6" max="6" width="13" customWidth="1"/>
  </cols>
  <sheetData>
    <row r="1" spans="1:5">
      <c r="A1" s="102"/>
      <c r="B1" s="102"/>
      <c r="C1" s="102"/>
      <c r="D1" s="102"/>
      <c r="E1" s="102"/>
    </row>
    <row r="2" spans="1:5" ht="19.5">
      <c r="A2" s="102"/>
      <c r="B2" s="102"/>
      <c r="C2" s="496" t="s">
        <v>0</v>
      </c>
      <c r="D2" s="102"/>
    </row>
    <row r="3" spans="1:5" ht="14.25">
      <c r="A3" s="102"/>
      <c r="B3" s="102"/>
      <c r="C3" s="498" t="s">
        <v>1</v>
      </c>
      <c r="D3" s="102"/>
    </row>
    <row r="4" spans="1:5" ht="14.25">
      <c r="A4" s="102"/>
      <c r="B4" s="102"/>
      <c r="C4" s="498" t="s">
        <v>2</v>
      </c>
      <c r="D4" s="102"/>
    </row>
    <row r="5" spans="1:5" ht="18.75">
      <c r="A5" s="764" t="s">
        <v>69</v>
      </c>
      <c r="B5" s="764"/>
      <c r="C5" s="764"/>
      <c r="D5" s="764"/>
      <c r="E5" s="764"/>
    </row>
    <row r="6" spans="1:5" ht="15.75">
      <c r="A6" s="400" t="s">
        <v>70</v>
      </c>
      <c r="B6" s="400" t="s">
        <v>71</v>
      </c>
      <c r="C6" s="400" t="s">
        <v>72</v>
      </c>
      <c r="D6" s="400" t="s">
        <v>73</v>
      </c>
      <c r="E6" s="399" t="s">
        <v>74</v>
      </c>
    </row>
    <row r="7" spans="1:5" ht="18" customHeight="1">
      <c r="A7" s="429">
        <v>1</v>
      </c>
      <c r="B7" s="421" t="s">
        <v>14</v>
      </c>
      <c r="C7" s="421" t="s">
        <v>75</v>
      </c>
      <c r="D7" s="421" t="s">
        <v>76</v>
      </c>
      <c r="E7" s="506" t="s">
        <v>1210</v>
      </c>
    </row>
    <row r="8" spans="1:5" ht="18" customHeight="1">
      <c r="A8" s="429">
        <v>2</v>
      </c>
      <c r="B8" s="421" t="s">
        <v>21</v>
      </c>
      <c r="C8" s="421" t="s">
        <v>75</v>
      </c>
      <c r="D8" s="421" t="s">
        <v>77</v>
      </c>
      <c r="E8" s="506" t="s">
        <v>1222</v>
      </c>
    </row>
    <row r="9" spans="1:5" ht="18" customHeight="1">
      <c r="A9" s="429">
        <v>3</v>
      </c>
      <c r="B9" s="421" t="s">
        <v>78</v>
      </c>
      <c r="C9" s="421" t="s">
        <v>75</v>
      </c>
      <c r="D9" s="421" t="s">
        <v>77</v>
      </c>
      <c r="E9" s="506" t="s">
        <v>1211</v>
      </c>
    </row>
    <row r="10" spans="1:5" ht="18" customHeight="1">
      <c r="A10" s="429">
        <v>4</v>
      </c>
      <c r="B10" s="421" t="s">
        <v>81</v>
      </c>
      <c r="C10" s="421" t="s">
        <v>79</v>
      </c>
      <c r="D10" s="421" t="s">
        <v>80</v>
      </c>
      <c r="E10" s="506" t="s">
        <v>1212</v>
      </c>
    </row>
    <row r="11" spans="1:5" ht="18" customHeight="1">
      <c r="A11" s="429">
        <v>5</v>
      </c>
      <c r="B11" s="421" t="s">
        <v>82</v>
      </c>
      <c r="C11" s="421" t="s">
        <v>75</v>
      </c>
      <c r="D11" s="421" t="s">
        <v>80</v>
      </c>
      <c r="E11" s="506" t="s">
        <v>1213</v>
      </c>
    </row>
    <row r="12" spans="1:5" ht="18" customHeight="1">
      <c r="A12" s="429">
        <v>6</v>
      </c>
      <c r="B12" s="421" t="s">
        <v>83</v>
      </c>
      <c r="C12" s="421" t="s">
        <v>79</v>
      </c>
      <c r="D12" s="421" t="s">
        <v>84</v>
      </c>
      <c r="E12" s="507" t="s">
        <v>1214</v>
      </c>
    </row>
    <row r="13" spans="1:5" ht="18" customHeight="1">
      <c r="A13" s="429">
        <v>7</v>
      </c>
      <c r="B13" s="421" t="s">
        <v>1181</v>
      </c>
      <c r="C13" s="421" t="s">
        <v>79</v>
      </c>
      <c r="D13" s="421" t="s">
        <v>84</v>
      </c>
      <c r="E13" s="506" t="s">
        <v>1215</v>
      </c>
    </row>
    <row r="14" spans="1:5" ht="18" customHeight="1">
      <c r="A14" s="429">
        <v>8</v>
      </c>
      <c r="B14" s="421" t="s">
        <v>1183</v>
      </c>
      <c r="C14" s="421" t="s">
        <v>75</v>
      </c>
      <c r="D14" s="421" t="s">
        <v>84</v>
      </c>
      <c r="E14" s="506" t="s">
        <v>1209</v>
      </c>
    </row>
    <row r="15" spans="1:5" ht="18" customHeight="1">
      <c r="A15" s="429">
        <v>9</v>
      </c>
      <c r="B15" s="421" t="s">
        <v>85</v>
      </c>
      <c r="C15" s="421" t="s">
        <v>75</v>
      </c>
      <c r="D15" s="421" t="s">
        <v>86</v>
      </c>
      <c r="E15" s="506" t="s">
        <v>1216</v>
      </c>
    </row>
    <row r="16" spans="1:5" ht="18" customHeight="1">
      <c r="A16" s="429">
        <v>10</v>
      </c>
      <c r="B16" s="421" t="s">
        <v>59</v>
      </c>
      <c r="C16" s="421" t="s">
        <v>75</v>
      </c>
      <c r="D16" s="421" t="s">
        <v>86</v>
      </c>
      <c r="E16" s="507" t="s">
        <v>1217</v>
      </c>
    </row>
    <row r="17" spans="1:5" ht="18" customHeight="1">
      <c r="A17" s="429">
        <v>11</v>
      </c>
      <c r="B17" s="421" t="s">
        <v>66</v>
      </c>
      <c r="C17" s="421" t="s">
        <v>75</v>
      </c>
      <c r="D17" s="421" t="s">
        <v>87</v>
      </c>
      <c r="E17" s="506" t="s">
        <v>1218</v>
      </c>
    </row>
    <row r="18" spans="1:5" ht="18" customHeight="1">
      <c r="A18" s="429">
        <v>12</v>
      </c>
      <c r="B18" s="421" t="s">
        <v>88</v>
      </c>
      <c r="C18" s="421" t="s">
        <v>75</v>
      </c>
      <c r="D18" s="421" t="s">
        <v>87</v>
      </c>
      <c r="E18" s="507" t="s">
        <v>1219</v>
      </c>
    </row>
    <row r="19" spans="1:5" ht="18" customHeight="1">
      <c r="A19" s="429">
        <v>13</v>
      </c>
      <c r="B19" s="421" t="s">
        <v>62</v>
      </c>
      <c r="C19" s="421" t="s">
        <v>79</v>
      </c>
      <c r="D19" s="421" t="s">
        <v>87</v>
      </c>
      <c r="E19" s="507" t="s">
        <v>1214</v>
      </c>
    </row>
    <row r="20" spans="1:5" ht="18" customHeight="1">
      <c r="A20" s="429">
        <v>14</v>
      </c>
      <c r="B20" s="421" t="s">
        <v>89</v>
      </c>
      <c r="C20" s="421" t="s">
        <v>79</v>
      </c>
      <c r="D20" s="421" t="s">
        <v>80</v>
      </c>
      <c r="E20" s="418" t="s">
        <v>1221</v>
      </c>
    </row>
    <row r="21" spans="1:5" ht="18" customHeight="1">
      <c r="A21" s="429">
        <v>15</v>
      </c>
      <c r="B21" s="421" t="s">
        <v>1185</v>
      </c>
      <c r="C21" s="421" t="s">
        <v>75</v>
      </c>
      <c r="D21" s="421" t="s">
        <v>87</v>
      </c>
      <c r="E21" s="418" t="s">
        <v>1220</v>
      </c>
    </row>
    <row r="23" spans="1:5" ht="61.5" customHeight="1">
      <c r="A23" s="765" t="s">
        <v>1078</v>
      </c>
      <c r="B23" s="765"/>
      <c r="C23" s="766" t="s">
        <v>90</v>
      </c>
      <c r="D23" s="766"/>
      <c r="E23" s="766"/>
    </row>
    <row r="24" spans="1:5" ht="61.5" customHeight="1">
      <c r="A24" s="767" t="s">
        <v>1079</v>
      </c>
      <c r="B24" s="767" t="s">
        <v>91</v>
      </c>
      <c r="C24" s="766" t="s">
        <v>92</v>
      </c>
      <c r="D24" s="766"/>
      <c r="E24" s="766"/>
    </row>
    <row r="26" spans="1:5" ht="21.75">
      <c r="A26" s="753" t="s">
        <v>93</v>
      </c>
      <c r="B26" s="754"/>
      <c r="C26" s="755"/>
    </row>
    <row r="27" spans="1:5" ht="24" customHeight="1">
      <c r="A27" s="759" t="s">
        <v>94</v>
      </c>
      <c r="B27" s="760"/>
      <c r="C27" s="508" t="s">
        <v>95</v>
      </c>
    </row>
    <row r="28" spans="1:5" ht="21" customHeight="1">
      <c r="A28" s="761" t="s">
        <v>96</v>
      </c>
      <c r="B28" s="430" t="s">
        <v>97</v>
      </c>
      <c r="C28" s="424">
        <v>3930000</v>
      </c>
    </row>
    <row r="29" spans="1:5" ht="21" customHeight="1">
      <c r="A29" s="762"/>
      <c r="B29" s="430" t="s">
        <v>98</v>
      </c>
      <c r="C29" s="424">
        <v>6020000</v>
      </c>
    </row>
    <row r="30" spans="1:5" ht="21" customHeight="1">
      <c r="A30" s="762"/>
      <c r="B30" s="430" t="s">
        <v>99</v>
      </c>
      <c r="C30" s="424">
        <v>5230000</v>
      </c>
    </row>
    <row r="31" spans="1:5" ht="21" customHeight="1">
      <c r="A31" s="762"/>
      <c r="B31" s="430" t="s">
        <v>100</v>
      </c>
      <c r="C31" s="424">
        <v>7850000</v>
      </c>
    </row>
    <row r="32" spans="1:5" ht="21" customHeight="1">
      <c r="A32" s="762"/>
      <c r="B32" s="430" t="s">
        <v>101</v>
      </c>
      <c r="C32" s="424">
        <v>5630000</v>
      </c>
    </row>
    <row r="33" spans="1:4" ht="21" customHeight="1">
      <c r="A33" s="762"/>
      <c r="B33" s="430" t="s">
        <v>102</v>
      </c>
      <c r="C33" s="424">
        <v>8770000</v>
      </c>
    </row>
    <row r="34" spans="1:4" ht="15.75">
      <c r="A34" s="763"/>
      <c r="B34" s="430" t="s">
        <v>103</v>
      </c>
      <c r="C34" s="424">
        <v>7330000</v>
      </c>
    </row>
    <row r="35" spans="1:4" ht="15.75">
      <c r="A35" s="751" t="s">
        <v>104</v>
      </c>
      <c r="B35" s="752"/>
      <c r="C35" s="424">
        <v>250000</v>
      </c>
    </row>
    <row r="36" spans="1:4" ht="15.75">
      <c r="A36" s="751" t="s">
        <v>105</v>
      </c>
      <c r="B36" s="752"/>
      <c r="C36" s="424" t="s">
        <v>106</v>
      </c>
    </row>
    <row r="37" spans="1:4" ht="15.75">
      <c r="A37" s="751" t="s">
        <v>107</v>
      </c>
      <c r="B37" s="752"/>
      <c r="C37" s="424" t="s">
        <v>108</v>
      </c>
    </row>
    <row r="38" spans="1:4" ht="15.75">
      <c r="A38" s="751" t="s">
        <v>109</v>
      </c>
      <c r="B38" s="752"/>
      <c r="C38" s="424" t="s">
        <v>110</v>
      </c>
    </row>
    <row r="39" spans="1:4" ht="15.75">
      <c r="A39" s="757" t="s">
        <v>111</v>
      </c>
      <c r="B39" s="758"/>
      <c r="C39" s="426" t="s">
        <v>112</v>
      </c>
    </row>
    <row r="40" spans="1:4" ht="31.5" customHeight="1">
      <c r="A40" s="756" t="s">
        <v>113</v>
      </c>
      <c r="B40" s="756"/>
      <c r="C40" s="756"/>
    </row>
    <row r="41" spans="1:4" ht="15.75">
      <c r="A41" s="425" t="s">
        <v>114</v>
      </c>
      <c r="B41" s="419"/>
      <c r="D41" s="419"/>
    </row>
  </sheetData>
  <mergeCells count="14">
    <mergeCell ref="A5:E5"/>
    <mergeCell ref="A23:B23"/>
    <mergeCell ref="C23:E23"/>
    <mergeCell ref="A24:B24"/>
    <mergeCell ref="C24:E24"/>
    <mergeCell ref="A36:B36"/>
    <mergeCell ref="A37:B37"/>
    <mergeCell ref="A38:B38"/>
    <mergeCell ref="A26:C26"/>
    <mergeCell ref="A40:C40"/>
    <mergeCell ref="A39:B39"/>
    <mergeCell ref="A27:B27"/>
    <mergeCell ref="A28:A34"/>
    <mergeCell ref="A35:B35"/>
  </mergeCells>
  <hyperlinks>
    <hyperlink ref="E12" location="'CAMBODIA &amp; THAILAND'!A1" display="CAT LAI / SIHANOUKVILLE / LAEM CHABANG" xr:uid="{88D51CAF-9666-4A53-8B0D-8867214219B6}"/>
    <hyperlink ref="E16" location="'VTX3.N (SUN) &amp; CVS2 (SAT)'!A1" display="CAT LAI / TAICANG / SHANGHAI / OSAKA / KOBE" xr:uid="{639396FB-93F4-4618-BDF8-96852F771289}"/>
    <hyperlink ref="E18" location="'VTX3.N (SUN) &amp; CVS2 (SAT)'!A1" display="CAT LAI / SHEKOU / NAGOYA / TOKYO / KAWASAKI / YOKOHAMA" xr:uid="{61D16A56-C5B0-4B29-94A8-16F10626FD53}"/>
    <hyperlink ref="E19" location="'CAMBODIA &amp; THAILAND'!A1" display="CAT LAI / SIHANOUKVILLE / LAEM CHABANG" xr:uid="{26436FE8-ED14-4424-ABCD-D043E13874FA}"/>
    <hyperlink ref="A23:B23" location="'Transship Service (Shanghai)'!A1" display="'Transship Service (Shanghai)'!A1" xr:uid="{283862FA-AD89-47EA-BB50-01DD41D08C51}"/>
    <hyperlink ref="E15" location="'VTX2.N (SAT)'!A1" display="CAT LAI / NINGBO / SHANGHAI / NAGOYA / TOKYO / YOKOHAMA" xr:uid="{D3B8E49F-F32A-4A54-AD3D-3D10CD127FBA}"/>
    <hyperlink ref="E10" location="'CBX2.S (WED) &amp; CBX2.N (THU)'!A1" display="PHUOC AN / PORT KLANG / CHATTOGRAM / YANGON" xr:uid="{9C3F76D2-CE2E-4751-AF38-619E17526F81}"/>
    <hyperlink ref="E11" location="'CBX2.S (WED) &amp; CBX2.N (THU)'!A1" display="PHUOC AN / XIAMEN  / INCHON / TIANJIN / QINGDAO" xr:uid="{3906BE87-78F8-45D9-A8D5-4183456B3FBB}"/>
    <hyperlink ref="E13" location="'CMI2.S (FRI) &amp; CMI2.N (FRI)'!A1" display="PHUOC AN/ JAKARTA/ BINTULU" xr:uid="{02DAF099-DA28-4C32-8EFD-3EAA04B9DD6E}"/>
    <hyperlink ref="E21" location="'CVM.S (THU) &amp; CVM.N (SUN)'!A1" display="PHUOC AN/ QINZHOU/ NANSHA/ SHEKOU" xr:uid="{F4892663-38E3-4EFC-A13A-9F6BE1B1679D}"/>
    <hyperlink ref="E17" location="'VTX4.N (SUN)'!A1" display="PHUOC AN / BATANGAS / MANILA NORTH/ NANSHA/ SHEKOU" xr:uid="{9CA3673D-D059-4C34-980B-5B3D522E8634}"/>
    <hyperlink ref="E9" location="'VTX5.N (WED)'!A1" display="CAT LAI / NANSHA / HAKATA / OSAKA / KOBE  / LIANYUNGANG / QINGDAO" xr:uid="{ADE9EE5F-0B5E-4CC5-936F-52C219660EDD}"/>
    <hyperlink ref="E8" location="'VTX6.N (WED) &amp; VTX8.N (TUE)'!A1" display="CAT LAI/ SHEKOU/ TOKYO/ YOKOHAMA/ NAGOYA" xr:uid="{A3462658-14C0-41DA-9724-0B305162BD2B}"/>
    <hyperlink ref="E7" location="'VTX6.N (WED) &amp; VTX8.N (TUE)'!A1" display="CAT LAI/ XIAMEN / MOJI / OSAKA / KOBE" xr:uid="{A2B65855-AEAB-481F-8E0D-D84B339F063C}"/>
    <hyperlink ref="E14" location="'CMI2.S (FRI) &amp; CMI2.N (FRI)'!A1" display="PHUOC AN/ YANGPU/ QINZHOU" xr:uid="{1FCD11AA-97CE-4DC7-B09F-341E6B6CA853}"/>
    <hyperlink ref="E20" location="'CVM.S (THU) &amp; CVM.N (SUN)'!A1" display="CAT LAI/ BATAM/ KUCHING" xr:uid="{7EE6B596-1D42-4678-BA8D-68CE9B60E069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R154"/>
  <sheetViews>
    <sheetView view="pageBreakPreview" zoomScaleNormal="85" zoomScaleSheetLayoutView="100" workbookViewId="0"/>
  </sheetViews>
  <sheetFormatPr defaultRowHeight="12.75"/>
  <cols>
    <col min="1" max="1" width="16" customWidth="1"/>
    <col min="2" max="2" width="12.42578125" customWidth="1"/>
    <col min="3" max="3" width="15.140625" customWidth="1"/>
    <col min="4" max="4" width="18.140625" customWidth="1"/>
    <col min="5" max="5" width="15.5703125" customWidth="1"/>
    <col min="6" max="6" width="22.5703125" customWidth="1"/>
    <col min="7" max="9" width="17" customWidth="1"/>
  </cols>
  <sheetData>
    <row r="1" spans="1:11" ht="20.25">
      <c r="D1" s="9" t="s">
        <v>115</v>
      </c>
      <c r="E1" s="9"/>
      <c r="F1" s="9"/>
      <c r="G1" s="9"/>
      <c r="H1" s="9"/>
      <c r="I1" s="9"/>
    </row>
    <row r="2" spans="1:11" ht="14.25">
      <c r="D2" s="8" t="s">
        <v>116</v>
      </c>
      <c r="E2" s="8"/>
      <c r="F2" s="8"/>
      <c r="J2" s="6"/>
      <c r="K2" s="6"/>
    </row>
    <row r="3" spans="1:11" ht="14.25">
      <c r="D3" s="8" t="s">
        <v>117</v>
      </c>
      <c r="E3" s="8"/>
      <c r="F3" s="8"/>
      <c r="J3" s="8"/>
      <c r="K3" s="8"/>
    </row>
    <row r="5" spans="1:11" ht="15.75" hidden="1">
      <c r="A5" s="95" t="s">
        <v>118</v>
      </c>
    </row>
    <row r="6" spans="1:11" ht="15.75" hidden="1">
      <c r="A6" s="49" t="s">
        <v>119</v>
      </c>
      <c r="B6" s="10"/>
      <c r="C6" s="11"/>
      <c r="D6" s="12"/>
      <c r="E6" s="12"/>
    </row>
    <row r="7" spans="1:11" ht="15.75" hidden="1">
      <c r="A7" s="49" t="s">
        <v>120</v>
      </c>
      <c r="B7" s="10"/>
      <c r="C7" s="11"/>
      <c r="D7" s="12"/>
      <c r="E7" s="12"/>
    </row>
    <row r="8" spans="1:11" ht="15.75" hidden="1">
      <c r="A8" s="96" t="s">
        <v>121</v>
      </c>
      <c r="B8" s="96"/>
      <c r="C8" s="96"/>
    </row>
    <row r="9" spans="1:11" ht="15.75" hidden="1">
      <c r="A9" s="96" t="s">
        <v>122</v>
      </c>
      <c r="B9" s="96"/>
      <c r="C9" s="96"/>
    </row>
    <row r="10" spans="1:11" ht="15.75" hidden="1">
      <c r="A10" s="96" t="s">
        <v>123</v>
      </c>
      <c r="B10" s="96"/>
      <c r="C10" s="96"/>
    </row>
    <row r="11" spans="1:11" ht="15.75" hidden="1">
      <c r="A11" s="96" t="s">
        <v>124</v>
      </c>
      <c r="B11" s="96"/>
      <c r="C11" s="96"/>
    </row>
    <row r="12" spans="1:11" ht="15.75" hidden="1">
      <c r="A12" s="96"/>
      <c r="B12" s="76"/>
      <c r="C12" s="76"/>
      <c r="D12" s="76"/>
      <c r="E12" s="76"/>
    </row>
    <row r="13" spans="1:11" ht="24.95" hidden="1" customHeight="1">
      <c r="A13" s="51" t="s">
        <v>125</v>
      </c>
      <c r="B13" s="1"/>
      <c r="C13" s="2"/>
      <c r="D13" s="3" t="s">
        <v>126</v>
      </c>
      <c r="E13" s="3"/>
      <c r="F13" s="3"/>
      <c r="G13" s="4"/>
      <c r="H13" s="4"/>
      <c r="I13" s="4"/>
    </row>
    <row r="14" spans="1:11" s="14" customFormat="1" ht="24.95" hidden="1" customHeight="1">
      <c r="A14" s="792" t="s">
        <v>127</v>
      </c>
      <c r="B14" s="792"/>
      <c r="C14" s="792" t="s">
        <v>128</v>
      </c>
      <c r="D14" s="792" t="s">
        <v>73</v>
      </c>
      <c r="E14" s="511" t="s">
        <v>129</v>
      </c>
      <c r="F14" s="511"/>
      <c r="G14" s="23" t="s">
        <v>130</v>
      </c>
      <c r="H14" s="23"/>
      <c r="I14" s="23" t="s">
        <v>131</v>
      </c>
    </row>
    <row r="15" spans="1:11" ht="15.75" hidden="1">
      <c r="A15" s="793"/>
      <c r="B15" s="793"/>
      <c r="C15" s="793"/>
      <c r="D15" s="793"/>
      <c r="E15" s="25" t="s">
        <v>132</v>
      </c>
      <c r="F15" s="25"/>
      <c r="G15" s="25" t="s">
        <v>133</v>
      </c>
      <c r="H15" s="25"/>
      <c r="I15" s="25" t="s">
        <v>134</v>
      </c>
    </row>
    <row r="16" spans="1:11" s="13" customFormat="1" ht="20.100000000000001" hidden="1" customHeight="1">
      <c r="A16" s="794" t="s">
        <v>135</v>
      </c>
      <c r="B16" s="794"/>
      <c r="C16" s="15" t="s">
        <v>136</v>
      </c>
      <c r="D16" s="16">
        <v>39834</v>
      </c>
      <c r="E16" s="16"/>
      <c r="F16" s="16"/>
      <c r="G16" s="17">
        <f>D16+3</f>
        <v>39837</v>
      </c>
      <c r="H16" s="17"/>
      <c r="I16" s="17"/>
    </row>
    <row r="17" spans="1:18" s="13" customFormat="1" ht="20.100000000000001" hidden="1" customHeight="1">
      <c r="A17" s="786" t="s">
        <v>137</v>
      </c>
      <c r="B17" s="786"/>
      <c r="C17" s="19" t="s">
        <v>138</v>
      </c>
      <c r="D17" s="20">
        <f>D16+7</f>
        <v>39841</v>
      </c>
      <c r="E17" s="20"/>
      <c r="F17" s="20"/>
      <c r="G17" s="21">
        <f>D17+3</f>
        <v>39844</v>
      </c>
      <c r="H17" s="21"/>
      <c r="I17" s="21"/>
    </row>
    <row r="18" spans="1:18" s="13" customFormat="1" ht="16.5" hidden="1">
      <c r="A18" s="786" t="s">
        <v>139</v>
      </c>
      <c r="B18" s="786"/>
      <c r="C18" s="19" t="s">
        <v>140</v>
      </c>
      <c r="D18" s="20">
        <f>D17+7</f>
        <v>39848</v>
      </c>
      <c r="E18" s="20"/>
      <c r="F18" s="20"/>
      <c r="G18" s="21">
        <f>D18+3</f>
        <v>39851</v>
      </c>
      <c r="H18" s="21"/>
      <c r="I18" s="21"/>
    </row>
    <row r="19" spans="1:18" s="13" customFormat="1" ht="16.5" hidden="1">
      <c r="A19" s="786" t="s">
        <v>135</v>
      </c>
      <c r="B19" s="786"/>
      <c r="C19" s="19" t="s">
        <v>141</v>
      </c>
      <c r="D19" s="20">
        <f>D18+9</f>
        <v>39857</v>
      </c>
      <c r="E19" s="20"/>
      <c r="F19" s="20"/>
      <c r="G19" s="21">
        <f>D19+3</f>
        <v>39860</v>
      </c>
      <c r="H19" s="21"/>
      <c r="I19" s="21"/>
    </row>
    <row r="20" spans="1:18" s="13" customFormat="1" ht="16.5" hidden="1">
      <c r="A20" s="786" t="s">
        <v>137</v>
      </c>
      <c r="B20" s="786"/>
      <c r="C20" s="19" t="s">
        <v>142</v>
      </c>
      <c r="D20" s="20">
        <f>D18+14</f>
        <v>39862</v>
      </c>
      <c r="E20" s="20"/>
      <c r="F20" s="20"/>
      <c r="G20" s="21" t="s">
        <v>143</v>
      </c>
      <c r="H20" s="21"/>
      <c r="I20" s="21"/>
    </row>
    <row r="21" spans="1:18" s="13" customFormat="1" ht="16.5" hidden="1">
      <c r="A21" s="786" t="s">
        <v>139</v>
      </c>
      <c r="B21" s="786"/>
      <c r="C21" s="19" t="s">
        <v>144</v>
      </c>
      <c r="D21" s="20">
        <f t="shared" ref="D21:D32" si="0">D20+7</f>
        <v>39869</v>
      </c>
      <c r="E21" s="31"/>
      <c r="F21" s="31"/>
      <c r="G21" s="795" t="s">
        <v>145</v>
      </c>
      <c r="H21" s="796"/>
      <c r="I21" s="796"/>
    </row>
    <row r="22" spans="1:18" s="13" customFormat="1" ht="16.5" hidden="1">
      <c r="A22" s="786" t="s">
        <v>137</v>
      </c>
      <c r="B22" s="786"/>
      <c r="C22" s="19" t="s">
        <v>146</v>
      </c>
      <c r="D22" s="20">
        <f t="shared" si="0"/>
        <v>39876</v>
      </c>
      <c r="E22" s="20"/>
      <c r="F22" s="20"/>
      <c r="G22" s="21">
        <f t="shared" ref="G22:G61" si="1">D22+3</f>
        <v>39879</v>
      </c>
      <c r="H22" s="21"/>
      <c r="I22" s="21"/>
    </row>
    <row r="23" spans="1:18" s="13" customFormat="1" ht="16.5" hidden="1">
      <c r="A23" s="786" t="s">
        <v>135</v>
      </c>
      <c r="B23" s="786"/>
      <c r="C23" s="19" t="s">
        <v>147</v>
      </c>
      <c r="D23" s="20">
        <f t="shared" si="0"/>
        <v>39883</v>
      </c>
      <c r="E23" s="20"/>
      <c r="F23" s="20"/>
      <c r="G23" s="21">
        <f t="shared" si="1"/>
        <v>39886</v>
      </c>
      <c r="H23" s="21"/>
      <c r="I23" s="21"/>
    </row>
    <row r="24" spans="1:18" s="13" customFormat="1" ht="16.5" hidden="1">
      <c r="A24" s="786" t="s">
        <v>139</v>
      </c>
      <c r="B24" s="786"/>
      <c r="C24" s="19" t="s">
        <v>148</v>
      </c>
      <c r="D24" s="20">
        <f t="shared" si="0"/>
        <v>39890</v>
      </c>
      <c r="E24" s="20"/>
      <c r="F24" s="20"/>
      <c r="G24" s="21">
        <f t="shared" si="1"/>
        <v>39893</v>
      </c>
      <c r="H24" s="21"/>
      <c r="I24" s="21"/>
    </row>
    <row r="25" spans="1:18" s="13" customFormat="1" ht="16.5" hidden="1">
      <c r="A25" s="786" t="s">
        <v>137</v>
      </c>
      <c r="B25" s="786"/>
      <c r="C25" s="19" t="s">
        <v>149</v>
      </c>
      <c r="D25" s="20">
        <f t="shared" si="0"/>
        <v>39897</v>
      </c>
      <c r="E25" s="20"/>
      <c r="F25" s="20"/>
      <c r="G25" s="21">
        <f t="shared" si="1"/>
        <v>39900</v>
      </c>
      <c r="H25" s="21"/>
      <c r="I25" s="21"/>
    </row>
    <row r="26" spans="1:18" s="13" customFormat="1" ht="16.5" hidden="1">
      <c r="A26" s="786" t="s">
        <v>135</v>
      </c>
      <c r="B26" s="786"/>
      <c r="C26" s="19" t="s">
        <v>150</v>
      </c>
      <c r="D26" s="20">
        <f t="shared" si="0"/>
        <v>39904</v>
      </c>
      <c r="E26" s="20"/>
      <c r="F26" s="20"/>
      <c r="G26" s="21">
        <f t="shared" si="1"/>
        <v>39907</v>
      </c>
      <c r="H26" s="21"/>
      <c r="I26" s="21"/>
    </row>
    <row r="27" spans="1:18" s="13" customFormat="1" ht="16.5" hidden="1">
      <c r="A27" s="786" t="s">
        <v>139</v>
      </c>
      <c r="B27" s="786"/>
      <c r="C27" s="19" t="s">
        <v>151</v>
      </c>
      <c r="D27" s="20">
        <f t="shared" si="0"/>
        <v>39911</v>
      </c>
      <c r="E27" s="20"/>
      <c r="F27" s="20"/>
      <c r="G27" s="21">
        <f t="shared" si="1"/>
        <v>39914</v>
      </c>
      <c r="H27" s="21"/>
      <c r="I27" s="21"/>
    </row>
    <row r="28" spans="1:18" ht="16.5" hidden="1">
      <c r="A28" s="786" t="s">
        <v>137</v>
      </c>
      <c r="B28" s="786"/>
      <c r="C28" s="19" t="s">
        <v>152</v>
      </c>
      <c r="D28" s="20">
        <f t="shared" si="0"/>
        <v>39918</v>
      </c>
      <c r="E28" s="20"/>
      <c r="F28" s="20"/>
      <c r="G28" s="21">
        <f t="shared" si="1"/>
        <v>39921</v>
      </c>
      <c r="H28" s="21"/>
      <c r="I28" s="21"/>
    </row>
    <row r="29" spans="1:18" ht="16.5" hidden="1">
      <c r="A29" s="786" t="s">
        <v>135</v>
      </c>
      <c r="B29" s="786"/>
      <c r="C29" s="19" t="s">
        <v>153</v>
      </c>
      <c r="D29" s="20">
        <f t="shared" si="0"/>
        <v>39925</v>
      </c>
      <c r="E29" s="20"/>
      <c r="F29" s="20"/>
      <c r="G29" s="21">
        <f t="shared" si="1"/>
        <v>39928</v>
      </c>
      <c r="H29" s="21"/>
      <c r="I29" s="21"/>
    </row>
    <row r="30" spans="1:18" ht="16.5" hidden="1">
      <c r="A30" s="786" t="s">
        <v>139</v>
      </c>
      <c r="B30" s="786"/>
      <c r="C30" s="19" t="s">
        <v>154</v>
      </c>
      <c r="D30" s="20">
        <f t="shared" si="0"/>
        <v>39932</v>
      </c>
      <c r="E30" s="20"/>
      <c r="F30" s="20"/>
      <c r="G30" s="21">
        <f t="shared" si="1"/>
        <v>39935</v>
      </c>
      <c r="H30" s="21"/>
      <c r="I30" s="21"/>
      <c r="K30" s="28"/>
      <c r="L30" s="29"/>
      <c r="M30" s="30"/>
      <c r="N30" s="30"/>
      <c r="O30" s="30"/>
      <c r="P30" s="30"/>
      <c r="Q30" s="30"/>
      <c r="R30" s="30"/>
    </row>
    <row r="31" spans="1:18" ht="16.5" hidden="1">
      <c r="A31" s="786" t="s">
        <v>137</v>
      </c>
      <c r="B31" s="786"/>
      <c r="C31" s="19" t="s">
        <v>155</v>
      </c>
      <c r="D31" s="20">
        <f t="shared" si="0"/>
        <v>39939</v>
      </c>
      <c r="E31" s="20"/>
      <c r="F31" s="20"/>
      <c r="G31" s="21">
        <f t="shared" si="1"/>
        <v>39942</v>
      </c>
      <c r="H31" s="21"/>
      <c r="I31" s="21"/>
    </row>
    <row r="32" spans="1:18" ht="16.5" hidden="1">
      <c r="A32" s="786" t="s">
        <v>135</v>
      </c>
      <c r="B32" s="786"/>
      <c r="C32" s="19" t="s">
        <v>156</v>
      </c>
      <c r="D32" s="20">
        <f t="shared" si="0"/>
        <v>39946</v>
      </c>
      <c r="E32" s="20"/>
      <c r="F32" s="20"/>
      <c r="G32" s="21">
        <f t="shared" si="1"/>
        <v>39949</v>
      </c>
      <c r="H32" s="21"/>
      <c r="I32" s="21"/>
    </row>
    <row r="33" spans="1:9" ht="16.5" hidden="1">
      <c r="A33" s="786" t="s">
        <v>139</v>
      </c>
      <c r="B33" s="786"/>
      <c r="C33" s="19" t="s">
        <v>157</v>
      </c>
      <c r="D33" s="20">
        <f>D32+8</f>
        <v>39954</v>
      </c>
      <c r="E33" s="21">
        <f t="shared" ref="E33:E61" si="2">D33+2</f>
        <v>39956</v>
      </c>
      <c r="F33" s="21"/>
      <c r="G33" s="21">
        <f t="shared" si="1"/>
        <v>39957</v>
      </c>
      <c r="H33" s="21"/>
      <c r="I33" s="21"/>
    </row>
    <row r="34" spans="1:9" ht="16.5" hidden="1">
      <c r="A34" s="787" t="s">
        <v>137</v>
      </c>
      <c r="B34" s="788"/>
      <c r="C34" s="19" t="s">
        <v>158</v>
      </c>
      <c r="D34" s="20">
        <f t="shared" ref="D34:D64" si="3">D33+7</f>
        <v>39961</v>
      </c>
      <c r="E34" s="21">
        <f t="shared" si="2"/>
        <v>39963</v>
      </c>
      <c r="F34" s="21"/>
      <c r="G34" s="21">
        <f t="shared" si="1"/>
        <v>39964</v>
      </c>
      <c r="H34" s="21"/>
      <c r="I34" s="21"/>
    </row>
    <row r="35" spans="1:9" ht="16.5" hidden="1">
      <c r="A35" s="787" t="s">
        <v>135</v>
      </c>
      <c r="B35" s="788"/>
      <c r="C35" s="27" t="s">
        <v>159</v>
      </c>
      <c r="D35" s="20">
        <f t="shared" si="3"/>
        <v>39968</v>
      </c>
      <c r="E35" s="21">
        <f t="shared" si="2"/>
        <v>39970</v>
      </c>
      <c r="F35" s="21"/>
      <c r="G35" s="21">
        <f t="shared" si="1"/>
        <v>39971</v>
      </c>
      <c r="H35" s="21"/>
      <c r="I35" s="21"/>
    </row>
    <row r="36" spans="1:9" ht="16.5" hidden="1">
      <c r="A36" s="786" t="s">
        <v>139</v>
      </c>
      <c r="B36" s="786"/>
      <c r="C36" s="19" t="s">
        <v>160</v>
      </c>
      <c r="D36" s="20">
        <f t="shared" si="3"/>
        <v>39975</v>
      </c>
      <c r="E36" s="21">
        <f t="shared" si="2"/>
        <v>39977</v>
      </c>
      <c r="F36" s="21"/>
      <c r="G36" s="21">
        <f t="shared" si="1"/>
        <v>39978</v>
      </c>
      <c r="H36" s="21"/>
      <c r="I36" s="21"/>
    </row>
    <row r="37" spans="1:9" ht="16.5" hidden="1">
      <c r="A37" s="786" t="s">
        <v>137</v>
      </c>
      <c r="B37" s="786"/>
      <c r="C37" s="19" t="s">
        <v>161</v>
      </c>
      <c r="D37" s="20">
        <f t="shared" si="3"/>
        <v>39982</v>
      </c>
      <c r="E37" s="21">
        <f t="shared" si="2"/>
        <v>39984</v>
      </c>
      <c r="F37" s="21"/>
      <c r="G37" s="21">
        <f t="shared" si="1"/>
        <v>39985</v>
      </c>
      <c r="H37" s="21"/>
      <c r="I37" s="21"/>
    </row>
    <row r="38" spans="1:9" ht="16.5" hidden="1">
      <c r="A38" s="786" t="s">
        <v>135</v>
      </c>
      <c r="B38" s="786"/>
      <c r="C38" s="19" t="s">
        <v>162</v>
      </c>
      <c r="D38" s="20">
        <f t="shared" si="3"/>
        <v>39989</v>
      </c>
      <c r="E38" s="21">
        <f t="shared" si="2"/>
        <v>39991</v>
      </c>
      <c r="F38" s="21"/>
      <c r="G38" s="21">
        <f t="shared" si="1"/>
        <v>39992</v>
      </c>
      <c r="H38" s="21"/>
      <c r="I38" s="21"/>
    </row>
    <row r="39" spans="1:9" ht="16.5" hidden="1">
      <c r="A39" s="786" t="s">
        <v>139</v>
      </c>
      <c r="B39" s="786"/>
      <c r="C39" s="19" t="s">
        <v>163</v>
      </c>
      <c r="D39" s="20">
        <f t="shared" si="3"/>
        <v>39996</v>
      </c>
      <c r="E39" s="21">
        <f t="shared" si="2"/>
        <v>39998</v>
      </c>
      <c r="F39" s="21"/>
      <c r="G39" s="21">
        <f t="shared" si="1"/>
        <v>39999</v>
      </c>
      <c r="H39" s="21"/>
      <c r="I39" s="21"/>
    </row>
    <row r="40" spans="1:9" ht="16.5" hidden="1">
      <c r="A40" s="786" t="s">
        <v>137</v>
      </c>
      <c r="B40" s="786"/>
      <c r="C40" s="19" t="s">
        <v>164</v>
      </c>
      <c r="D40" s="20">
        <f t="shared" si="3"/>
        <v>40003</v>
      </c>
      <c r="E40" s="21">
        <f t="shared" si="2"/>
        <v>40005</v>
      </c>
      <c r="F40" s="21"/>
      <c r="G40" s="21">
        <f t="shared" si="1"/>
        <v>40006</v>
      </c>
      <c r="H40" s="21"/>
      <c r="I40" s="21"/>
    </row>
    <row r="41" spans="1:9" ht="16.5" hidden="1">
      <c r="A41" s="786" t="s">
        <v>135</v>
      </c>
      <c r="B41" s="786"/>
      <c r="C41" s="19" t="s">
        <v>165</v>
      </c>
      <c r="D41" s="20">
        <f t="shared" si="3"/>
        <v>40010</v>
      </c>
      <c r="E41" s="21">
        <f t="shared" si="2"/>
        <v>40012</v>
      </c>
      <c r="F41" s="21"/>
      <c r="G41" s="21">
        <f t="shared" si="1"/>
        <v>40013</v>
      </c>
      <c r="H41" s="21"/>
      <c r="I41" s="21"/>
    </row>
    <row r="42" spans="1:9" ht="16.5" hidden="1">
      <c r="A42" s="786" t="s">
        <v>139</v>
      </c>
      <c r="B42" s="786"/>
      <c r="C42" s="19" t="s">
        <v>166</v>
      </c>
      <c r="D42" s="20">
        <f t="shared" si="3"/>
        <v>40017</v>
      </c>
      <c r="E42" s="21">
        <f t="shared" si="2"/>
        <v>40019</v>
      </c>
      <c r="F42" s="21"/>
      <c r="G42" s="21">
        <f t="shared" si="1"/>
        <v>40020</v>
      </c>
      <c r="H42" s="21"/>
      <c r="I42" s="21"/>
    </row>
    <row r="43" spans="1:9" ht="16.5" hidden="1">
      <c r="A43" s="786" t="s">
        <v>137</v>
      </c>
      <c r="B43" s="786"/>
      <c r="C43" s="19" t="s">
        <v>167</v>
      </c>
      <c r="D43" s="20">
        <f t="shared" si="3"/>
        <v>40024</v>
      </c>
      <c r="E43" s="21">
        <f t="shared" si="2"/>
        <v>40026</v>
      </c>
      <c r="F43" s="21"/>
      <c r="G43" s="21">
        <f t="shared" si="1"/>
        <v>40027</v>
      </c>
      <c r="H43" s="21"/>
      <c r="I43" s="21"/>
    </row>
    <row r="44" spans="1:9" ht="16.5" hidden="1">
      <c r="A44" s="786" t="s">
        <v>135</v>
      </c>
      <c r="B44" s="786"/>
      <c r="C44" s="19" t="s">
        <v>168</v>
      </c>
      <c r="D44" s="20">
        <f t="shared" si="3"/>
        <v>40031</v>
      </c>
      <c r="E44" s="21">
        <f t="shared" si="2"/>
        <v>40033</v>
      </c>
      <c r="F44" s="21"/>
      <c r="G44" s="21">
        <f t="shared" si="1"/>
        <v>40034</v>
      </c>
      <c r="H44" s="21"/>
      <c r="I44" s="21"/>
    </row>
    <row r="45" spans="1:9" ht="16.5" hidden="1">
      <c r="A45" s="787" t="s">
        <v>139</v>
      </c>
      <c r="B45" s="788"/>
      <c r="C45" s="19" t="s">
        <v>169</v>
      </c>
      <c r="D45" s="20">
        <f t="shared" si="3"/>
        <v>40038</v>
      </c>
      <c r="E45" s="21">
        <f t="shared" si="2"/>
        <v>40040</v>
      </c>
      <c r="F45" s="21"/>
      <c r="G45" s="21">
        <f t="shared" si="1"/>
        <v>40041</v>
      </c>
      <c r="H45" s="21"/>
      <c r="I45" s="21"/>
    </row>
    <row r="46" spans="1:9" ht="16.5" hidden="1">
      <c r="A46" s="786" t="s">
        <v>137</v>
      </c>
      <c r="B46" s="786"/>
      <c r="C46" s="19" t="s">
        <v>170</v>
      </c>
      <c r="D46" s="20">
        <f t="shared" si="3"/>
        <v>40045</v>
      </c>
      <c r="E46" s="21">
        <f t="shared" si="2"/>
        <v>40047</v>
      </c>
      <c r="F46" s="21"/>
      <c r="G46" s="21">
        <f t="shared" si="1"/>
        <v>40048</v>
      </c>
      <c r="H46" s="21"/>
      <c r="I46" s="21"/>
    </row>
    <row r="47" spans="1:9" ht="16.5" hidden="1">
      <c r="A47" s="786" t="s">
        <v>135</v>
      </c>
      <c r="B47" s="786"/>
      <c r="C47" s="19" t="s">
        <v>171</v>
      </c>
      <c r="D47" s="20">
        <f t="shared" si="3"/>
        <v>40052</v>
      </c>
      <c r="E47" s="21">
        <f t="shared" si="2"/>
        <v>40054</v>
      </c>
      <c r="F47" s="21"/>
      <c r="G47" s="21">
        <f t="shared" si="1"/>
        <v>40055</v>
      </c>
      <c r="H47" s="21"/>
      <c r="I47" s="21"/>
    </row>
    <row r="48" spans="1:9" ht="16.5" hidden="1">
      <c r="A48" s="786" t="s">
        <v>139</v>
      </c>
      <c r="B48" s="786"/>
      <c r="C48" s="19" t="s">
        <v>172</v>
      </c>
      <c r="D48" s="20">
        <f t="shared" si="3"/>
        <v>40059</v>
      </c>
      <c r="E48" s="21">
        <f t="shared" si="2"/>
        <v>40061</v>
      </c>
      <c r="F48" s="21"/>
      <c r="G48" s="21">
        <f t="shared" si="1"/>
        <v>40062</v>
      </c>
      <c r="H48" s="21"/>
      <c r="I48" s="21"/>
    </row>
    <row r="49" spans="1:9" ht="16.5" hidden="1">
      <c r="A49" s="786" t="s">
        <v>137</v>
      </c>
      <c r="B49" s="786"/>
      <c r="C49" s="19" t="s">
        <v>173</v>
      </c>
      <c r="D49" s="20">
        <f t="shared" si="3"/>
        <v>40066</v>
      </c>
      <c r="E49" s="21">
        <f t="shared" si="2"/>
        <v>40068</v>
      </c>
      <c r="F49" s="21"/>
      <c r="G49" s="21">
        <f t="shared" si="1"/>
        <v>40069</v>
      </c>
      <c r="H49" s="21"/>
      <c r="I49" s="21"/>
    </row>
    <row r="50" spans="1:9" ht="16.5" hidden="1">
      <c r="A50" s="791" t="s">
        <v>135</v>
      </c>
      <c r="B50" s="791"/>
      <c r="C50" s="32" t="s">
        <v>174</v>
      </c>
      <c r="D50" s="33">
        <f t="shared" si="3"/>
        <v>40073</v>
      </c>
      <c r="E50" s="34">
        <f t="shared" si="2"/>
        <v>40075</v>
      </c>
      <c r="F50" s="34"/>
      <c r="G50" s="34">
        <f t="shared" si="1"/>
        <v>40076</v>
      </c>
      <c r="H50" s="34"/>
      <c r="I50" s="34"/>
    </row>
    <row r="51" spans="1:9" ht="16.5" hidden="1">
      <c r="A51" s="782" t="s">
        <v>139</v>
      </c>
      <c r="B51" s="782"/>
      <c r="C51" s="35" t="s">
        <v>175</v>
      </c>
      <c r="D51" s="36">
        <f t="shared" si="3"/>
        <v>40080</v>
      </c>
      <c r="E51" s="37">
        <f t="shared" si="2"/>
        <v>40082</v>
      </c>
      <c r="F51" s="37"/>
      <c r="G51" s="37">
        <f t="shared" si="1"/>
        <v>40083</v>
      </c>
      <c r="H51" s="37"/>
      <c r="I51" s="37"/>
    </row>
    <row r="52" spans="1:9" ht="16.5" hidden="1">
      <c r="A52" s="782" t="s">
        <v>137</v>
      </c>
      <c r="B52" s="782"/>
      <c r="C52" s="35" t="s">
        <v>176</v>
      </c>
      <c r="D52" s="36">
        <f t="shared" si="3"/>
        <v>40087</v>
      </c>
      <c r="E52" s="37">
        <f t="shared" si="2"/>
        <v>40089</v>
      </c>
      <c r="F52" s="37"/>
      <c r="G52" s="37">
        <f t="shared" si="1"/>
        <v>40090</v>
      </c>
      <c r="H52" s="37"/>
      <c r="I52" s="37"/>
    </row>
    <row r="53" spans="1:9" ht="16.5" hidden="1">
      <c r="A53" s="782" t="s">
        <v>135</v>
      </c>
      <c r="B53" s="782"/>
      <c r="C53" s="35" t="s">
        <v>177</v>
      </c>
      <c r="D53" s="36">
        <f t="shared" si="3"/>
        <v>40094</v>
      </c>
      <c r="E53" s="37">
        <f t="shared" si="2"/>
        <v>40096</v>
      </c>
      <c r="F53" s="37"/>
      <c r="G53" s="37">
        <f t="shared" si="1"/>
        <v>40097</v>
      </c>
      <c r="H53" s="37"/>
      <c r="I53" s="37"/>
    </row>
    <row r="54" spans="1:9" ht="16.5" hidden="1">
      <c r="A54" s="782" t="s">
        <v>139</v>
      </c>
      <c r="B54" s="782"/>
      <c r="C54" s="35" t="s">
        <v>178</v>
      </c>
      <c r="D54" s="36">
        <f t="shared" si="3"/>
        <v>40101</v>
      </c>
      <c r="E54" s="37">
        <f t="shared" si="2"/>
        <v>40103</v>
      </c>
      <c r="F54" s="37"/>
      <c r="G54" s="37">
        <f t="shared" si="1"/>
        <v>40104</v>
      </c>
      <c r="H54" s="37"/>
      <c r="I54" s="37"/>
    </row>
    <row r="55" spans="1:9" ht="16.5" hidden="1">
      <c r="A55" s="782" t="s">
        <v>137</v>
      </c>
      <c r="B55" s="782"/>
      <c r="C55" s="35" t="s">
        <v>179</v>
      </c>
      <c r="D55" s="36">
        <f t="shared" si="3"/>
        <v>40108</v>
      </c>
      <c r="E55" s="37">
        <f t="shared" si="2"/>
        <v>40110</v>
      </c>
      <c r="F55" s="37"/>
      <c r="G55" s="37">
        <f t="shared" si="1"/>
        <v>40111</v>
      </c>
      <c r="H55" s="37"/>
      <c r="I55" s="37"/>
    </row>
    <row r="56" spans="1:9" ht="16.5" hidden="1">
      <c r="A56" s="782" t="s">
        <v>135</v>
      </c>
      <c r="B56" s="782"/>
      <c r="C56" s="35" t="s">
        <v>180</v>
      </c>
      <c r="D56" s="36">
        <f t="shared" si="3"/>
        <v>40115</v>
      </c>
      <c r="E56" s="37">
        <f t="shared" si="2"/>
        <v>40117</v>
      </c>
      <c r="F56" s="37"/>
      <c r="G56" s="37">
        <f t="shared" si="1"/>
        <v>40118</v>
      </c>
      <c r="H56" s="37"/>
      <c r="I56" s="37"/>
    </row>
    <row r="57" spans="1:9" ht="16.5" hidden="1">
      <c r="A57" s="782" t="s">
        <v>139</v>
      </c>
      <c r="B57" s="782"/>
      <c r="C57" s="35" t="s">
        <v>181</v>
      </c>
      <c r="D57" s="36">
        <f t="shared" si="3"/>
        <v>40122</v>
      </c>
      <c r="E57" s="37">
        <f t="shared" si="2"/>
        <v>40124</v>
      </c>
      <c r="F57" s="37"/>
      <c r="G57" s="37">
        <f t="shared" si="1"/>
        <v>40125</v>
      </c>
      <c r="H57" s="37"/>
      <c r="I57" s="37"/>
    </row>
    <row r="58" spans="1:9" ht="16.5" hidden="1">
      <c r="A58" s="782" t="s">
        <v>182</v>
      </c>
      <c r="B58" s="782"/>
      <c r="C58" s="35" t="s">
        <v>183</v>
      </c>
      <c r="D58" s="36">
        <f t="shared" si="3"/>
        <v>40129</v>
      </c>
      <c r="E58" s="37">
        <f t="shared" si="2"/>
        <v>40131</v>
      </c>
      <c r="F58" s="37"/>
      <c r="G58" s="37">
        <f t="shared" si="1"/>
        <v>40132</v>
      </c>
      <c r="H58" s="37"/>
      <c r="I58" s="37"/>
    </row>
    <row r="59" spans="1:9" ht="16.5" hidden="1">
      <c r="A59" s="782" t="s">
        <v>135</v>
      </c>
      <c r="B59" s="782"/>
      <c r="C59" s="35" t="s">
        <v>184</v>
      </c>
      <c r="D59" s="36">
        <f t="shared" si="3"/>
        <v>40136</v>
      </c>
      <c r="E59" s="37">
        <f t="shared" si="2"/>
        <v>40138</v>
      </c>
      <c r="F59" s="37"/>
      <c r="G59" s="37">
        <f t="shared" si="1"/>
        <v>40139</v>
      </c>
      <c r="H59" s="37"/>
      <c r="I59" s="37"/>
    </row>
    <row r="60" spans="1:9" ht="16.5" hidden="1">
      <c r="A60" s="789" t="s">
        <v>139</v>
      </c>
      <c r="B60" s="790"/>
      <c r="C60" s="35" t="s">
        <v>185</v>
      </c>
      <c r="D60" s="36">
        <f t="shared" si="3"/>
        <v>40143</v>
      </c>
      <c r="E60" s="37">
        <f t="shared" si="2"/>
        <v>40145</v>
      </c>
      <c r="F60" s="37"/>
      <c r="G60" s="37">
        <f t="shared" si="1"/>
        <v>40146</v>
      </c>
      <c r="H60" s="37"/>
      <c r="I60" s="37"/>
    </row>
    <row r="61" spans="1:9" ht="16.5" hidden="1">
      <c r="A61" s="789" t="str">
        <f>A58</f>
        <v>SITC YOKOHAMA</v>
      </c>
      <c r="B61" s="790"/>
      <c r="C61" s="35" t="s">
        <v>186</v>
      </c>
      <c r="D61" s="36">
        <f t="shared" si="3"/>
        <v>40150</v>
      </c>
      <c r="E61" s="37">
        <f t="shared" si="2"/>
        <v>40152</v>
      </c>
      <c r="F61" s="37"/>
      <c r="G61" s="37">
        <f t="shared" si="1"/>
        <v>40153</v>
      </c>
      <c r="H61" s="37"/>
      <c r="I61" s="37"/>
    </row>
    <row r="62" spans="1:9" ht="16.5" hidden="1">
      <c r="A62" s="789" t="s">
        <v>135</v>
      </c>
      <c r="B62" s="790"/>
      <c r="C62" s="35" t="s">
        <v>187</v>
      </c>
      <c r="D62" s="36">
        <f t="shared" si="3"/>
        <v>40157</v>
      </c>
      <c r="E62" s="38" t="s">
        <v>145</v>
      </c>
      <c r="F62" s="38"/>
      <c r="G62" s="38" t="s">
        <v>145</v>
      </c>
      <c r="H62" s="38"/>
      <c r="I62" s="38"/>
    </row>
    <row r="63" spans="1:9" ht="16.5" hidden="1">
      <c r="A63" s="789" t="s">
        <v>139</v>
      </c>
      <c r="B63" s="790"/>
      <c r="C63" s="35" t="s">
        <v>188</v>
      </c>
      <c r="D63" s="36">
        <f t="shared" si="3"/>
        <v>40164</v>
      </c>
      <c r="E63" s="38" t="s">
        <v>145</v>
      </c>
      <c r="F63" s="38"/>
      <c r="G63" s="38" t="s">
        <v>145</v>
      </c>
      <c r="H63" s="38"/>
      <c r="I63" s="38"/>
    </row>
    <row r="64" spans="1:9" ht="16.5" hidden="1">
      <c r="A64" s="789" t="s">
        <v>182</v>
      </c>
      <c r="B64" s="790"/>
      <c r="C64" s="35" t="s">
        <v>189</v>
      </c>
      <c r="D64" s="36">
        <f t="shared" si="3"/>
        <v>40171</v>
      </c>
      <c r="E64" s="38" t="s">
        <v>145</v>
      </c>
      <c r="F64" s="38"/>
      <c r="G64" s="38" t="s">
        <v>145</v>
      </c>
      <c r="H64" s="38"/>
      <c r="I64" s="38"/>
    </row>
    <row r="65" spans="1:9" ht="16.5" hidden="1">
      <c r="A65" s="782" t="s">
        <v>190</v>
      </c>
      <c r="B65" s="782"/>
      <c r="C65" s="35" t="s">
        <v>191</v>
      </c>
      <c r="D65" s="36">
        <f>D64+8</f>
        <v>40179</v>
      </c>
      <c r="E65" s="37">
        <f t="shared" ref="E65:E80" si="4">D65+2</f>
        <v>40181</v>
      </c>
      <c r="F65" s="37"/>
      <c r="G65" s="37">
        <f>D65+3</f>
        <v>40182</v>
      </c>
      <c r="H65" s="37"/>
      <c r="I65" s="37" t="s">
        <v>143</v>
      </c>
    </row>
    <row r="66" spans="1:9" ht="16.5" hidden="1">
      <c r="A66" s="782" t="s">
        <v>192</v>
      </c>
      <c r="B66" s="782"/>
      <c r="C66" s="35" t="s">
        <v>191</v>
      </c>
      <c r="D66" s="36">
        <f>D65+7</f>
        <v>40186</v>
      </c>
      <c r="E66" s="37">
        <f t="shared" si="4"/>
        <v>40188</v>
      </c>
      <c r="F66" s="37"/>
      <c r="G66" s="37">
        <f>D66+3</f>
        <v>40189</v>
      </c>
      <c r="H66" s="37"/>
      <c r="I66" s="37" t="s">
        <v>143</v>
      </c>
    </row>
    <row r="67" spans="1:9" ht="16.5" hidden="1">
      <c r="A67" s="782" t="s">
        <v>193</v>
      </c>
      <c r="B67" s="782"/>
      <c r="C67" s="35" t="s">
        <v>194</v>
      </c>
      <c r="D67" s="36">
        <f>D66+7</f>
        <v>40193</v>
      </c>
      <c r="E67" s="37">
        <f t="shared" si="4"/>
        <v>40195</v>
      </c>
      <c r="F67" s="37"/>
      <c r="G67" s="37">
        <f>D67+3</f>
        <v>40196</v>
      </c>
      <c r="H67" s="37"/>
      <c r="I67" s="37" t="s">
        <v>143</v>
      </c>
    </row>
    <row r="68" spans="1:9" ht="16.5" hidden="1">
      <c r="A68" s="782" t="s">
        <v>190</v>
      </c>
      <c r="B68" s="782"/>
      <c r="C68" s="35" t="s">
        <v>194</v>
      </c>
      <c r="D68" s="36">
        <f>D67+7</f>
        <v>40200</v>
      </c>
      <c r="E68" s="37">
        <f t="shared" si="4"/>
        <v>40202</v>
      </c>
      <c r="F68" s="37"/>
      <c r="G68" s="37">
        <f>D68+3</f>
        <v>40203</v>
      </c>
      <c r="H68" s="37"/>
      <c r="I68" s="37" t="s">
        <v>143</v>
      </c>
    </row>
    <row r="69" spans="1:9" ht="16.5" hidden="1">
      <c r="A69" s="782" t="s">
        <v>192</v>
      </c>
      <c r="B69" s="782"/>
      <c r="C69" s="35" t="s">
        <v>194</v>
      </c>
      <c r="D69" s="36">
        <f>D68+7</f>
        <v>40207</v>
      </c>
      <c r="E69" s="37">
        <f t="shared" si="4"/>
        <v>40209</v>
      </c>
      <c r="F69" s="37"/>
      <c r="G69" s="37" t="s">
        <v>145</v>
      </c>
      <c r="H69" s="37"/>
      <c r="I69" s="37" t="s">
        <v>143</v>
      </c>
    </row>
    <row r="70" spans="1:9" ht="16.5" hidden="1">
      <c r="A70" s="782" t="s">
        <v>193</v>
      </c>
      <c r="B70" s="782"/>
      <c r="C70" s="35" t="s">
        <v>195</v>
      </c>
      <c r="D70" s="36">
        <f>D69+7</f>
        <v>40214</v>
      </c>
      <c r="E70" s="37">
        <f t="shared" si="4"/>
        <v>40216</v>
      </c>
      <c r="F70" s="37"/>
      <c r="G70" s="37" t="s">
        <v>145</v>
      </c>
      <c r="H70" s="37"/>
      <c r="I70" s="37" t="s">
        <v>143</v>
      </c>
    </row>
    <row r="71" spans="1:9" ht="16.5" hidden="1">
      <c r="A71" s="783" t="s">
        <v>190</v>
      </c>
      <c r="B71" s="783"/>
      <c r="C71" s="40" t="s">
        <v>195</v>
      </c>
      <c r="D71" s="41">
        <f>D70+4</f>
        <v>40218</v>
      </c>
      <c r="E71" s="42">
        <f t="shared" si="4"/>
        <v>40220</v>
      </c>
      <c r="F71" s="42"/>
      <c r="G71" s="42" t="s">
        <v>145</v>
      </c>
      <c r="H71" s="42"/>
      <c r="I71" s="42">
        <f>D71+8</f>
        <v>40226</v>
      </c>
    </row>
    <row r="72" spans="1:9" ht="16.5" hidden="1">
      <c r="A72" s="782" t="s">
        <v>192</v>
      </c>
      <c r="B72" s="782"/>
      <c r="C72" s="35" t="s">
        <v>195</v>
      </c>
      <c r="D72" s="36">
        <f>D70+14</f>
        <v>40228</v>
      </c>
      <c r="E72" s="37">
        <f t="shared" si="4"/>
        <v>40230</v>
      </c>
      <c r="F72" s="37"/>
      <c r="G72" s="37">
        <f>D72+3</f>
        <v>40231</v>
      </c>
      <c r="H72" s="37"/>
      <c r="I72" s="37">
        <f>D72+5</f>
        <v>40233</v>
      </c>
    </row>
    <row r="73" spans="1:9" ht="16.5" hidden="1">
      <c r="A73" s="784" t="s">
        <v>196</v>
      </c>
      <c r="B73" s="785"/>
      <c r="C73" s="43" t="s">
        <v>197</v>
      </c>
      <c r="D73" s="44">
        <f>D72+7</f>
        <v>40235</v>
      </c>
      <c r="E73" s="45">
        <f t="shared" si="4"/>
        <v>40237</v>
      </c>
      <c r="F73" s="45"/>
      <c r="G73" s="45" t="s">
        <v>145</v>
      </c>
      <c r="H73" s="45"/>
      <c r="I73" s="45">
        <f>I72+7</f>
        <v>40240</v>
      </c>
    </row>
    <row r="74" spans="1:9" ht="16.5" hidden="1">
      <c r="A74" s="782" t="s">
        <v>190</v>
      </c>
      <c r="B74" s="782"/>
      <c r="C74" s="35" t="s">
        <v>197</v>
      </c>
      <c r="D74" s="36">
        <f>D72+14</f>
        <v>40242</v>
      </c>
      <c r="E74" s="37">
        <f t="shared" si="4"/>
        <v>40244</v>
      </c>
      <c r="F74" s="37"/>
      <c r="G74" s="37">
        <f t="shared" ref="G74:G80" si="5">D74+3</f>
        <v>40245</v>
      </c>
      <c r="H74" s="37"/>
      <c r="I74" s="37">
        <f t="shared" ref="I74:I80" si="6">D74+5</f>
        <v>40247</v>
      </c>
    </row>
    <row r="75" spans="1:9" ht="16.5" hidden="1">
      <c r="A75" s="782" t="s">
        <v>192</v>
      </c>
      <c r="B75" s="782"/>
      <c r="C75" s="35" t="s">
        <v>197</v>
      </c>
      <c r="D75" s="36">
        <f t="shared" ref="D75:D80" si="7">D74+7</f>
        <v>40249</v>
      </c>
      <c r="E75" s="37">
        <f t="shared" si="4"/>
        <v>40251</v>
      </c>
      <c r="F75" s="37"/>
      <c r="G75" s="37">
        <f t="shared" si="5"/>
        <v>40252</v>
      </c>
      <c r="H75" s="37"/>
      <c r="I75" s="37">
        <f t="shared" si="6"/>
        <v>40254</v>
      </c>
    </row>
    <row r="76" spans="1:9" ht="16.5" hidden="1">
      <c r="A76" s="782" t="s">
        <v>193</v>
      </c>
      <c r="B76" s="782"/>
      <c r="C76" s="35" t="s">
        <v>198</v>
      </c>
      <c r="D76" s="36">
        <f t="shared" si="7"/>
        <v>40256</v>
      </c>
      <c r="E76" s="37">
        <f t="shared" si="4"/>
        <v>40258</v>
      </c>
      <c r="F76" s="37"/>
      <c r="G76" s="37">
        <f t="shared" si="5"/>
        <v>40259</v>
      </c>
      <c r="H76" s="37"/>
      <c r="I76" s="37">
        <f t="shared" si="6"/>
        <v>40261</v>
      </c>
    </row>
    <row r="77" spans="1:9" ht="16.5" hidden="1">
      <c r="A77" s="782" t="s">
        <v>190</v>
      </c>
      <c r="B77" s="782"/>
      <c r="C77" s="35" t="s">
        <v>198</v>
      </c>
      <c r="D77" s="36">
        <f t="shared" si="7"/>
        <v>40263</v>
      </c>
      <c r="E77" s="37">
        <f t="shared" si="4"/>
        <v>40265</v>
      </c>
      <c r="F77" s="37"/>
      <c r="G77" s="37">
        <f t="shared" si="5"/>
        <v>40266</v>
      </c>
      <c r="H77" s="37"/>
      <c r="I77" s="37">
        <f t="shared" si="6"/>
        <v>40268</v>
      </c>
    </row>
    <row r="78" spans="1:9" ht="16.5" hidden="1">
      <c r="A78" s="782" t="s">
        <v>192</v>
      </c>
      <c r="B78" s="782"/>
      <c r="C78" s="35" t="s">
        <v>198</v>
      </c>
      <c r="D78" s="36">
        <f t="shared" si="7"/>
        <v>40270</v>
      </c>
      <c r="E78" s="37">
        <f t="shared" si="4"/>
        <v>40272</v>
      </c>
      <c r="F78" s="37"/>
      <c r="G78" s="37">
        <f t="shared" si="5"/>
        <v>40273</v>
      </c>
      <c r="H78" s="37"/>
      <c r="I78" s="37">
        <f t="shared" si="6"/>
        <v>40275</v>
      </c>
    </row>
    <row r="79" spans="1:9" ht="16.5" hidden="1">
      <c r="A79" s="782" t="str">
        <f>A76</f>
        <v>SINGAPORE BRIDGE</v>
      </c>
      <c r="B79" s="782"/>
      <c r="C79" s="35" t="s">
        <v>199</v>
      </c>
      <c r="D79" s="36">
        <f t="shared" si="7"/>
        <v>40277</v>
      </c>
      <c r="E79" s="37">
        <f t="shared" si="4"/>
        <v>40279</v>
      </c>
      <c r="F79" s="37"/>
      <c r="G79" s="37">
        <f t="shared" si="5"/>
        <v>40280</v>
      </c>
      <c r="H79" s="37"/>
      <c r="I79" s="37">
        <f t="shared" si="6"/>
        <v>40282</v>
      </c>
    </row>
    <row r="80" spans="1:9" ht="16.5" hidden="1">
      <c r="A80" s="782" t="s">
        <v>190</v>
      </c>
      <c r="B80" s="782"/>
      <c r="C80" s="35" t="s">
        <v>199</v>
      </c>
      <c r="D80" s="36">
        <f t="shared" si="7"/>
        <v>40284</v>
      </c>
      <c r="E80" s="37">
        <f t="shared" si="4"/>
        <v>40286</v>
      </c>
      <c r="F80" s="37"/>
      <c r="G80" s="37">
        <f t="shared" si="5"/>
        <v>40287</v>
      </c>
      <c r="H80" s="37"/>
      <c r="I80" s="37">
        <f t="shared" si="6"/>
        <v>40289</v>
      </c>
    </row>
    <row r="81" spans="1:9" ht="30" hidden="1">
      <c r="A81" s="768" t="s">
        <v>127</v>
      </c>
      <c r="B81" s="768"/>
      <c r="C81" s="768" t="s">
        <v>128</v>
      </c>
      <c r="D81" s="768" t="s">
        <v>200</v>
      </c>
      <c r="E81" s="46" t="s">
        <v>201</v>
      </c>
      <c r="F81" s="46" t="s">
        <v>202</v>
      </c>
      <c r="G81" s="46" t="s">
        <v>203</v>
      </c>
      <c r="H81" s="46" t="s">
        <v>204</v>
      </c>
      <c r="I81" s="46" t="s">
        <v>205</v>
      </c>
    </row>
    <row r="82" spans="1:9" ht="15" hidden="1">
      <c r="A82" s="768"/>
      <c r="B82" s="768"/>
      <c r="C82" s="768"/>
      <c r="D82" s="768"/>
      <c r="E82" s="92" t="s">
        <v>84</v>
      </c>
      <c r="F82" s="92" t="s">
        <v>80</v>
      </c>
      <c r="G82" s="92" t="s">
        <v>77</v>
      </c>
      <c r="H82" s="92" t="s">
        <v>84</v>
      </c>
      <c r="I82" s="92" t="s">
        <v>87</v>
      </c>
    </row>
    <row r="83" spans="1:9" ht="15" hidden="1">
      <c r="A83" s="768"/>
      <c r="B83" s="768"/>
      <c r="C83" s="768"/>
      <c r="D83" s="768"/>
      <c r="E83" s="47" t="s">
        <v>133</v>
      </c>
      <c r="F83" s="47" t="s">
        <v>206</v>
      </c>
      <c r="G83" s="47" t="s">
        <v>207</v>
      </c>
      <c r="H83" s="47" t="s">
        <v>208</v>
      </c>
      <c r="I83" s="47" t="s">
        <v>209</v>
      </c>
    </row>
    <row r="84" spans="1:9" ht="25.5" hidden="1" customHeight="1">
      <c r="A84" s="769" t="s">
        <v>210</v>
      </c>
      <c r="B84" s="770"/>
      <c r="C84" s="146">
        <v>1413</v>
      </c>
      <c r="D84" s="36">
        <v>41717</v>
      </c>
      <c r="E84" s="37">
        <f>D84+3</f>
        <v>41720</v>
      </c>
      <c r="F84" s="99">
        <f>D84+9</f>
        <v>41726</v>
      </c>
      <c r="G84" s="99">
        <f>D84+15</f>
        <v>41732</v>
      </c>
      <c r="H84" s="99">
        <f>D84+17</f>
        <v>41734</v>
      </c>
      <c r="I84" s="99">
        <f>D84+19</f>
        <v>41736</v>
      </c>
    </row>
    <row r="85" spans="1:9" ht="25.5" hidden="1" customHeight="1">
      <c r="A85" s="769" t="s">
        <v>211</v>
      </c>
      <c r="B85" s="770"/>
      <c r="C85" s="147">
        <v>326</v>
      </c>
      <c r="D85" s="36">
        <f t="shared" ref="D85:D130" si="8">D84+7</f>
        <v>41724</v>
      </c>
      <c r="E85" s="37">
        <f t="shared" ref="E85:E95" si="9">D85+3</f>
        <v>41727</v>
      </c>
      <c r="F85" s="99">
        <f t="shared" ref="F85:F95" si="10">D85+9</f>
        <v>41733</v>
      </c>
      <c r="G85" s="99">
        <f t="shared" ref="G85:G95" si="11">D85+15</f>
        <v>41739</v>
      </c>
      <c r="H85" s="99">
        <f t="shared" ref="H85:H95" si="12">D85+17</f>
        <v>41741</v>
      </c>
      <c r="I85" s="99">
        <f t="shared" ref="I85:I95" si="13">D85+19</f>
        <v>41743</v>
      </c>
    </row>
    <row r="86" spans="1:9" ht="25.5" hidden="1" customHeight="1">
      <c r="A86" s="769" t="s">
        <v>212</v>
      </c>
      <c r="B86" s="770"/>
      <c r="C86" s="147">
        <v>327</v>
      </c>
      <c r="D86" s="36">
        <f t="shared" si="8"/>
        <v>41731</v>
      </c>
      <c r="E86" s="37">
        <f t="shared" si="9"/>
        <v>41734</v>
      </c>
      <c r="F86" s="99">
        <f t="shared" si="10"/>
        <v>41740</v>
      </c>
      <c r="G86" s="99">
        <f t="shared" si="11"/>
        <v>41746</v>
      </c>
      <c r="H86" s="99">
        <f t="shared" si="12"/>
        <v>41748</v>
      </c>
      <c r="I86" s="99">
        <f t="shared" si="13"/>
        <v>41750</v>
      </c>
    </row>
    <row r="87" spans="1:9" ht="25.5" hidden="1" customHeight="1">
      <c r="A87" s="769" t="s">
        <v>213</v>
      </c>
      <c r="B87" s="770"/>
      <c r="C87" s="147">
        <v>1</v>
      </c>
      <c r="D87" s="36">
        <f t="shared" si="8"/>
        <v>41738</v>
      </c>
      <c r="E87" s="37">
        <f t="shared" si="9"/>
        <v>41741</v>
      </c>
      <c r="F87" s="99">
        <f t="shared" si="10"/>
        <v>41747</v>
      </c>
      <c r="G87" s="99">
        <f t="shared" si="11"/>
        <v>41753</v>
      </c>
      <c r="H87" s="99">
        <f t="shared" si="12"/>
        <v>41755</v>
      </c>
      <c r="I87" s="99">
        <f t="shared" si="13"/>
        <v>41757</v>
      </c>
    </row>
    <row r="88" spans="1:9" ht="25.5" hidden="1" customHeight="1">
      <c r="A88" s="769" t="s">
        <v>210</v>
      </c>
      <c r="B88" s="770"/>
      <c r="C88" s="146">
        <f>C84+1</f>
        <v>1414</v>
      </c>
      <c r="D88" s="36">
        <f t="shared" si="8"/>
        <v>41745</v>
      </c>
      <c r="E88" s="37">
        <f t="shared" si="9"/>
        <v>41748</v>
      </c>
      <c r="F88" s="99">
        <f t="shared" si="10"/>
        <v>41754</v>
      </c>
      <c r="G88" s="99">
        <f t="shared" si="11"/>
        <v>41760</v>
      </c>
      <c r="H88" s="99">
        <f t="shared" si="12"/>
        <v>41762</v>
      </c>
      <c r="I88" s="99">
        <f t="shared" si="13"/>
        <v>41764</v>
      </c>
    </row>
    <row r="89" spans="1:9" ht="25.5" hidden="1" customHeight="1">
      <c r="A89" s="769" t="s">
        <v>211</v>
      </c>
      <c r="B89" s="770"/>
      <c r="C89" s="147">
        <f t="shared" ref="C89:C96" si="14">C85+1</f>
        <v>327</v>
      </c>
      <c r="D89" s="36">
        <f t="shared" si="8"/>
        <v>41752</v>
      </c>
      <c r="E89" s="37">
        <f t="shared" si="9"/>
        <v>41755</v>
      </c>
      <c r="F89" s="99">
        <f t="shared" si="10"/>
        <v>41761</v>
      </c>
      <c r="G89" s="99">
        <f t="shared" si="11"/>
        <v>41767</v>
      </c>
      <c r="H89" s="99">
        <f t="shared" si="12"/>
        <v>41769</v>
      </c>
      <c r="I89" s="99">
        <f t="shared" si="13"/>
        <v>41771</v>
      </c>
    </row>
    <row r="90" spans="1:9" ht="25.5" hidden="1" customHeight="1">
      <c r="A90" s="769" t="s">
        <v>212</v>
      </c>
      <c r="B90" s="770"/>
      <c r="C90" s="147">
        <f t="shared" si="14"/>
        <v>328</v>
      </c>
      <c r="D90" s="36">
        <f t="shared" si="8"/>
        <v>41759</v>
      </c>
      <c r="E90" s="37">
        <f t="shared" si="9"/>
        <v>41762</v>
      </c>
      <c r="F90" s="99">
        <f t="shared" si="10"/>
        <v>41768</v>
      </c>
      <c r="G90" s="99">
        <f t="shared" si="11"/>
        <v>41774</v>
      </c>
      <c r="H90" s="99">
        <f t="shared" si="12"/>
        <v>41776</v>
      </c>
      <c r="I90" s="99">
        <f t="shared" si="13"/>
        <v>41778</v>
      </c>
    </row>
    <row r="91" spans="1:9" ht="25.5" hidden="1" customHeight="1">
      <c r="A91" s="769" t="s">
        <v>213</v>
      </c>
      <c r="B91" s="770"/>
      <c r="C91" s="147">
        <f t="shared" si="14"/>
        <v>2</v>
      </c>
      <c r="D91" s="36">
        <f t="shared" si="8"/>
        <v>41766</v>
      </c>
      <c r="E91" s="37">
        <f t="shared" si="9"/>
        <v>41769</v>
      </c>
      <c r="F91" s="99">
        <f t="shared" si="10"/>
        <v>41775</v>
      </c>
      <c r="G91" s="99">
        <f t="shared" si="11"/>
        <v>41781</v>
      </c>
      <c r="H91" s="99">
        <f t="shared" si="12"/>
        <v>41783</v>
      </c>
      <c r="I91" s="99">
        <f t="shared" si="13"/>
        <v>41785</v>
      </c>
    </row>
    <row r="92" spans="1:9" ht="25.5" hidden="1" customHeight="1">
      <c r="A92" s="769" t="s">
        <v>210</v>
      </c>
      <c r="B92" s="770"/>
      <c r="C92" s="146">
        <f t="shared" si="14"/>
        <v>1415</v>
      </c>
      <c r="D92" s="148">
        <v>41777</v>
      </c>
      <c r="E92" s="37">
        <f t="shared" si="9"/>
        <v>41780</v>
      </c>
      <c r="F92" s="150">
        <f>D92+12</f>
        <v>41789</v>
      </c>
      <c r="G92" s="150">
        <f>D92+18</f>
        <v>41795</v>
      </c>
      <c r="H92" s="150">
        <f>D92+20</f>
        <v>41797</v>
      </c>
      <c r="I92" s="150">
        <f>D92+22</f>
        <v>41799</v>
      </c>
    </row>
    <row r="93" spans="1:9" ht="25.5" hidden="1" customHeight="1">
      <c r="A93" s="769" t="s">
        <v>211</v>
      </c>
      <c r="B93" s="770"/>
      <c r="C93" s="147">
        <f t="shared" si="14"/>
        <v>328</v>
      </c>
      <c r="D93" s="148">
        <v>41787</v>
      </c>
      <c r="E93" s="37">
        <f t="shared" si="9"/>
        <v>41790</v>
      </c>
      <c r="F93" s="99">
        <f t="shared" si="10"/>
        <v>41796</v>
      </c>
      <c r="G93" s="99">
        <f t="shared" si="11"/>
        <v>41802</v>
      </c>
      <c r="H93" s="99">
        <f t="shared" si="12"/>
        <v>41804</v>
      </c>
      <c r="I93" s="99">
        <f t="shared" si="13"/>
        <v>41806</v>
      </c>
    </row>
    <row r="94" spans="1:9" ht="25.5" hidden="1" customHeight="1">
      <c r="A94" s="769" t="s">
        <v>212</v>
      </c>
      <c r="B94" s="770"/>
      <c r="C94" s="147">
        <f t="shared" si="14"/>
        <v>329</v>
      </c>
      <c r="D94" s="36">
        <f t="shared" si="8"/>
        <v>41794</v>
      </c>
      <c r="E94" s="37">
        <f t="shared" si="9"/>
        <v>41797</v>
      </c>
      <c r="F94" s="99">
        <f t="shared" si="10"/>
        <v>41803</v>
      </c>
      <c r="G94" s="99">
        <f t="shared" si="11"/>
        <v>41809</v>
      </c>
      <c r="H94" s="99">
        <f t="shared" si="12"/>
        <v>41811</v>
      </c>
      <c r="I94" s="99">
        <f t="shared" si="13"/>
        <v>41813</v>
      </c>
    </row>
    <row r="95" spans="1:9" ht="25.5" hidden="1" customHeight="1">
      <c r="A95" s="769" t="s">
        <v>213</v>
      </c>
      <c r="B95" s="770"/>
      <c r="C95" s="147">
        <f t="shared" si="14"/>
        <v>3</v>
      </c>
      <c r="D95" s="36">
        <f t="shared" si="8"/>
        <v>41801</v>
      </c>
      <c r="E95" s="37">
        <f t="shared" si="9"/>
        <v>41804</v>
      </c>
      <c r="F95" s="99">
        <f t="shared" si="10"/>
        <v>41810</v>
      </c>
      <c r="G95" s="99">
        <f t="shared" si="11"/>
        <v>41816</v>
      </c>
      <c r="H95" s="99">
        <f t="shared" si="12"/>
        <v>41818</v>
      </c>
      <c r="I95" s="99">
        <f t="shared" si="13"/>
        <v>41820</v>
      </c>
    </row>
    <row r="96" spans="1:9" ht="25.5" hidden="1" customHeight="1">
      <c r="A96" s="769" t="s">
        <v>210</v>
      </c>
      <c r="B96" s="770"/>
      <c r="C96" s="146">
        <f t="shared" si="14"/>
        <v>1416</v>
      </c>
      <c r="D96" s="36">
        <f t="shared" si="8"/>
        <v>41808</v>
      </c>
      <c r="E96" s="37">
        <f t="shared" ref="E96:E101" si="15">D96+3</f>
        <v>41811</v>
      </c>
      <c r="F96" s="99">
        <f t="shared" ref="F96:F101" si="16">D96+9</f>
        <v>41817</v>
      </c>
      <c r="G96" s="99">
        <f t="shared" ref="G96:G101" si="17">D96+15</f>
        <v>41823</v>
      </c>
      <c r="H96" s="99">
        <f t="shared" ref="H96:H101" si="18">D96+17</f>
        <v>41825</v>
      </c>
      <c r="I96" s="99">
        <f t="shared" ref="I96:I101" si="19">D96+19</f>
        <v>41827</v>
      </c>
    </row>
    <row r="97" spans="1:9" ht="25.5" hidden="1" customHeight="1">
      <c r="A97" s="780" t="s">
        <v>214</v>
      </c>
      <c r="B97" s="781"/>
      <c r="C97" s="147"/>
      <c r="D97" s="36">
        <f t="shared" si="8"/>
        <v>41815</v>
      </c>
      <c r="E97" s="37">
        <f t="shared" si="15"/>
        <v>41818</v>
      </c>
      <c r="F97" s="99">
        <f t="shared" si="16"/>
        <v>41824</v>
      </c>
      <c r="G97" s="99">
        <f t="shared" si="17"/>
        <v>41830</v>
      </c>
      <c r="H97" s="99">
        <f t="shared" si="18"/>
        <v>41832</v>
      </c>
      <c r="I97" s="99">
        <f t="shared" si="19"/>
        <v>41834</v>
      </c>
    </row>
    <row r="98" spans="1:9" ht="25.5" hidden="1" customHeight="1">
      <c r="A98" s="769" t="s">
        <v>211</v>
      </c>
      <c r="B98" s="770"/>
      <c r="C98" s="147">
        <v>329</v>
      </c>
      <c r="D98" s="36">
        <f t="shared" si="8"/>
        <v>41822</v>
      </c>
      <c r="E98" s="37">
        <f t="shared" si="15"/>
        <v>41825</v>
      </c>
      <c r="F98" s="99">
        <f t="shared" si="16"/>
        <v>41831</v>
      </c>
      <c r="G98" s="99">
        <f t="shared" si="17"/>
        <v>41837</v>
      </c>
      <c r="H98" s="99">
        <f t="shared" si="18"/>
        <v>41839</v>
      </c>
      <c r="I98" s="99">
        <f t="shared" si="19"/>
        <v>41841</v>
      </c>
    </row>
    <row r="99" spans="1:9" ht="25.5" hidden="1" customHeight="1">
      <c r="A99" s="769" t="s">
        <v>212</v>
      </c>
      <c r="B99" s="770"/>
      <c r="C99" s="147">
        <v>330</v>
      </c>
      <c r="D99" s="36">
        <f t="shared" si="8"/>
        <v>41829</v>
      </c>
      <c r="E99" s="37">
        <f t="shared" si="15"/>
        <v>41832</v>
      </c>
      <c r="F99" s="99">
        <f t="shared" si="16"/>
        <v>41838</v>
      </c>
      <c r="G99" s="99">
        <f t="shared" si="17"/>
        <v>41844</v>
      </c>
      <c r="H99" s="99">
        <f t="shared" si="18"/>
        <v>41846</v>
      </c>
      <c r="I99" s="99">
        <f t="shared" si="19"/>
        <v>41848</v>
      </c>
    </row>
    <row r="100" spans="1:9" ht="25.5" hidden="1" customHeight="1">
      <c r="A100" s="769" t="s">
        <v>213</v>
      </c>
      <c r="B100" s="770"/>
      <c r="C100" s="147">
        <v>4</v>
      </c>
      <c r="D100" s="36">
        <f t="shared" si="8"/>
        <v>41836</v>
      </c>
      <c r="E100" s="37">
        <f t="shared" si="15"/>
        <v>41839</v>
      </c>
      <c r="F100" s="99">
        <f t="shared" si="16"/>
        <v>41845</v>
      </c>
      <c r="G100" s="99">
        <f t="shared" si="17"/>
        <v>41851</v>
      </c>
      <c r="H100" s="99">
        <f t="shared" si="18"/>
        <v>41853</v>
      </c>
      <c r="I100" s="99">
        <f t="shared" si="19"/>
        <v>41855</v>
      </c>
    </row>
    <row r="101" spans="1:9" ht="25.5" hidden="1" customHeight="1">
      <c r="A101" s="769" t="s">
        <v>210</v>
      </c>
      <c r="B101" s="770"/>
      <c r="C101" s="147">
        <v>1417</v>
      </c>
      <c r="D101" s="36">
        <f t="shared" si="8"/>
        <v>41843</v>
      </c>
      <c r="E101" s="37">
        <f t="shared" si="15"/>
        <v>41846</v>
      </c>
      <c r="F101" s="99">
        <f t="shared" si="16"/>
        <v>41852</v>
      </c>
      <c r="G101" s="99">
        <f t="shared" si="17"/>
        <v>41858</v>
      </c>
      <c r="H101" s="99">
        <f t="shared" si="18"/>
        <v>41860</v>
      </c>
      <c r="I101" s="99">
        <f t="shared" si="19"/>
        <v>41862</v>
      </c>
    </row>
    <row r="102" spans="1:9" ht="25.5" hidden="1" customHeight="1">
      <c r="A102" s="769" t="s">
        <v>211</v>
      </c>
      <c r="B102" s="770"/>
      <c r="C102" s="147">
        <f>C98+1</f>
        <v>330</v>
      </c>
      <c r="D102" s="36">
        <f t="shared" si="8"/>
        <v>41850</v>
      </c>
      <c r="E102" s="37">
        <f>D102+3</f>
        <v>41853</v>
      </c>
      <c r="F102" s="99">
        <f>D102+9</f>
        <v>41859</v>
      </c>
      <c r="G102" s="99">
        <f>D102+22</f>
        <v>41872</v>
      </c>
      <c r="H102" s="154" t="s">
        <v>145</v>
      </c>
      <c r="I102" s="154" t="s">
        <v>145</v>
      </c>
    </row>
    <row r="103" spans="1:9" ht="25.5" hidden="1" customHeight="1">
      <c r="A103" s="769" t="s">
        <v>212</v>
      </c>
      <c r="B103" s="770"/>
      <c r="C103" s="147">
        <f>C99+1</f>
        <v>331</v>
      </c>
      <c r="D103" s="36">
        <f t="shared" si="8"/>
        <v>41857</v>
      </c>
      <c r="E103" s="37">
        <f>D103+3</f>
        <v>41860</v>
      </c>
      <c r="F103" s="154" t="s">
        <v>145</v>
      </c>
      <c r="G103" s="99">
        <f>D103+22</f>
        <v>41879</v>
      </c>
      <c r="H103" s="154" t="s">
        <v>145</v>
      </c>
      <c r="I103" s="154" t="s">
        <v>145</v>
      </c>
    </row>
    <row r="105" spans="1:9" ht="15.75">
      <c r="A105" s="95" t="s">
        <v>118</v>
      </c>
    </row>
    <row r="106" spans="1:9" ht="15.75">
      <c r="A106" s="49" t="s">
        <v>119</v>
      </c>
    </row>
    <row r="107" spans="1:9" ht="15.75">
      <c r="A107" s="96" t="s">
        <v>120</v>
      </c>
      <c r="B107" s="96"/>
    </row>
    <row r="108" spans="1:9" ht="15.75">
      <c r="A108" s="96" t="s">
        <v>215</v>
      </c>
      <c r="B108" s="96" t="s">
        <v>216</v>
      </c>
    </row>
    <row r="109" spans="1:9" ht="15.75">
      <c r="A109" s="96" t="s">
        <v>217</v>
      </c>
      <c r="B109" s="96" t="s">
        <v>218</v>
      </c>
    </row>
    <row r="110" spans="1:9" ht="15.75">
      <c r="A110" s="96" t="s">
        <v>219</v>
      </c>
      <c r="B110" s="96" t="s">
        <v>220</v>
      </c>
    </row>
    <row r="111" spans="1:9" ht="15">
      <c r="A111" s="51" t="s">
        <v>221</v>
      </c>
      <c r="B111" s="1"/>
      <c r="C111" s="2"/>
      <c r="D111" s="3" t="s">
        <v>222</v>
      </c>
      <c r="E111" s="3"/>
      <c r="F111" s="3"/>
      <c r="G111" s="4"/>
      <c r="H111" s="4"/>
    </row>
    <row r="112" spans="1:9" ht="30">
      <c r="A112" s="768" t="s">
        <v>127</v>
      </c>
      <c r="B112" s="768"/>
      <c r="C112" s="768" t="s">
        <v>128</v>
      </c>
      <c r="D112" s="768" t="s">
        <v>200</v>
      </c>
      <c r="E112" s="46" t="s">
        <v>201</v>
      </c>
      <c r="F112" s="46" t="s">
        <v>223</v>
      </c>
      <c r="G112" s="46" t="s">
        <v>224</v>
      </c>
      <c r="H112" s="46" t="s">
        <v>225</v>
      </c>
    </row>
    <row r="113" spans="1:8" ht="15">
      <c r="A113" s="768"/>
      <c r="B113" s="768"/>
      <c r="C113" s="768"/>
      <c r="D113" s="768"/>
      <c r="E113" s="92" t="s">
        <v>84</v>
      </c>
      <c r="F113" s="92" t="s">
        <v>80</v>
      </c>
      <c r="G113" s="92" t="s">
        <v>84</v>
      </c>
      <c r="H113" s="92" t="s">
        <v>76</v>
      </c>
    </row>
    <row r="114" spans="1:8" ht="15">
      <c r="A114" s="768"/>
      <c r="B114" s="768"/>
      <c r="C114" s="768"/>
      <c r="D114" s="768"/>
      <c r="E114" s="47" t="s">
        <v>132</v>
      </c>
      <c r="F114" s="47" t="s">
        <v>226</v>
      </c>
      <c r="G114" s="47" t="s">
        <v>206</v>
      </c>
      <c r="H114" s="47" t="s">
        <v>227</v>
      </c>
    </row>
    <row r="115" spans="1:8" ht="25.5" hidden="1" customHeight="1">
      <c r="A115" s="769" t="s">
        <v>228</v>
      </c>
      <c r="B115" s="770"/>
      <c r="C115" s="156">
        <v>1402</v>
      </c>
      <c r="D115" s="36">
        <v>41878</v>
      </c>
      <c r="E115" s="37">
        <f>D115+2</f>
        <v>41880</v>
      </c>
      <c r="F115" s="99">
        <f>D115+8</f>
        <v>41886</v>
      </c>
      <c r="G115" s="99">
        <f>D115+9</f>
        <v>41887</v>
      </c>
      <c r="H115" s="99">
        <f>D115+13</f>
        <v>41891</v>
      </c>
    </row>
    <row r="116" spans="1:8" ht="25.5" hidden="1" customHeight="1">
      <c r="A116" s="769" t="s">
        <v>229</v>
      </c>
      <c r="B116" s="770"/>
      <c r="C116" s="156">
        <v>1402</v>
      </c>
      <c r="D116" s="36">
        <v>41892</v>
      </c>
      <c r="E116" s="37">
        <f t="shared" ref="E116:E124" si="20">D116+2</f>
        <v>41894</v>
      </c>
      <c r="F116" s="99">
        <f t="shared" ref="F116:F124" si="21">D116+8</f>
        <v>41900</v>
      </c>
      <c r="G116" s="99">
        <f t="shared" ref="G116:G124" si="22">D116+9</f>
        <v>41901</v>
      </c>
      <c r="H116" s="99">
        <f t="shared" ref="H116:H124" si="23">D116+13</f>
        <v>41905</v>
      </c>
    </row>
    <row r="117" spans="1:8" ht="25.5" hidden="1" customHeight="1">
      <c r="A117" s="769" t="s">
        <v>230</v>
      </c>
      <c r="B117" s="770"/>
      <c r="C117" s="147">
        <v>1420</v>
      </c>
      <c r="D117" s="36">
        <f>D116+7</f>
        <v>41899</v>
      </c>
      <c r="E117" s="37">
        <f t="shared" si="20"/>
        <v>41901</v>
      </c>
      <c r="F117" s="99">
        <f t="shared" si="21"/>
        <v>41907</v>
      </c>
      <c r="G117" s="99">
        <f t="shared" si="22"/>
        <v>41908</v>
      </c>
      <c r="H117" s="99">
        <f t="shared" si="23"/>
        <v>41912</v>
      </c>
    </row>
    <row r="118" spans="1:8" ht="25.5" hidden="1" customHeight="1">
      <c r="A118" s="769" t="s">
        <v>211</v>
      </c>
      <c r="B118" s="770"/>
      <c r="C118" s="147">
        <v>331</v>
      </c>
      <c r="D118" s="36">
        <f t="shared" si="8"/>
        <v>41906</v>
      </c>
      <c r="E118" s="37">
        <f t="shared" si="20"/>
        <v>41908</v>
      </c>
      <c r="F118" s="99">
        <f t="shared" si="21"/>
        <v>41914</v>
      </c>
      <c r="G118" s="99">
        <f t="shared" si="22"/>
        <v>41915</v>
      </c>
      <c r="H118" s="99">
        <f t="shared" si="23"/>
        <v>41919</v>
      </c>
    </row>
    <row r="119" spans="1:8" ht="25.5" hidden="1" customHeight="1">
      <c r="A119" s="769" t="s">
        <v>212</v>
      </c>
      <c r="B119" s="770"/>
      <c r="C119" s="147">
        <v>332</v>
      </c>
      <c r="D119" s="36">
        <f t="shared" si="8"/>
        <v>41913</v>
      </c>
      <c r="E119" s="37">
        <f t="shared" si="20"/>
        <v>41915</v>
      </c>
      <c r="F119" s="99">
        <f t="shared" si="21"/>
        <v>41921</v>
      </c>
      <c r="G119" s="99">
        <f t="shared" si="22"/>
        <v>41922</v>
      </c>
      <c r="H119" s="99">
        <f t="shared" si="23"/>
        <v>41926</v>
      </c>
    </row>
    <row r="120" spans="1:8" ht="25.5" hidden="1" customHeight="1">
      <c r="A120" s="769" t="s">
        <v>228</v>
      </c>
      <c r="B120" s="770"/>
      <c r="C120" s="156">
        <f>C115+2</f>
        <v>1404</v>
      </c>
      <c r="D120" s="36">
        <f t="shared" si="8"/>
        <v>41920</v>
      </c>
      <c r="E120" s="37">
        <f t="shared" si="20"/>
        <v>41922</v>
      </c>
      <c r="F120" s="99">
        <f t="shared" si="21"/>
        <v>41928</v>
      </c>
      <c r="G120" s="99">
        <f t="shared" si="22"/>
        <v>41929</v>
      </c>
      <c r="H120" s="99">
        <f t="shared" si="23"/>
        <v>41933</v>
      </c>
    </row>
    <row r="121" spans="1:8" ht="25.5" hidden="1" customHeight="1">
      <c r="A121" s="769" t="s">
        <v>231</v>
      </c>
      <c r="B121" s="770"/>
      <c r="C121" s="156">
        <f>C116+2</f>
        <v>1404</v>
      </c>
      <c r="D121" s="36">
        <f t="shared" si="8"/>
        <v>41927</v>
      </c>
      <c r="E121" s="37">
        <f t="shared" si="20"/>
        <v>41929</v>
      </c>
      <c r="F121" s="99">
        <f t="shared" si="21"/>
        <v>41935</v>
      </c>
      <c r="G121" s="99">
        <f t="shared" si="22"/>
        <v>41936</v>
      </c>
      <c r="H121" s="99">
        <f t="shared" si="23"/>
        <v>41940</v>
      </c>
    </row>
    <row r="122" spans="1:8" ht="25.5" hidden="1" customHeight="1">
      <c r="A122" s="769" t="s">
        <v>230</v>
      </c>
      <c r="B122" s="770"/>
      <c r="C122" s="147" t="s">
        <v>232</v>
      </c>
      <c r="D122" s="36">
        <f t="shared" si="8"/>
        <v>41934</v>
      </c>
      <c r="E122" s="37">
        <f t="shared" si="20"/>
        <v>41936</v>
      </c>
      <c r="F122" s="99">
        <f t="shared" si="21"/>
        <v>41942</v>
      </c>
      <c r="G122" s="99">
        <f t="shared" si="22"/>
        <v>41943</v>
      </c>
      <c r="H122" s="99">
        <f t="shared" si="23"/>
        <v>41947</v>
      </c>
    </row>
    <row r="123" spans="1:8" ht="25.5" hidden="1" customHeight="1">
      <c r="A123" s="769" t="s">
        <v>211</v>
      </c>
      <c r="B123" s="770"/>
      <c r="C123" s="147">
        <f>C118+1</f>
        <v>332</v>
      </c>
      <c r="D123" s="36">
        <f t="shared" si="8"/>
        <v>41941</v>
      </c>
      <c r="E123" s="37">
        <f t="shared" si="20"/>
        <v>41943</v>
      </c>
      <c r="F123" s="99">
        <f t="shared" si="21"/>
        <v>41949</v>
      </c>
      <c r="G123" s="99">
        <f t="shared" si="22"/>
        <v>41950</v>
      </c>
      <c r="H123" s="99">
        <f t="shared" si="23"/>
        <v>41954</v>
      </c>
    </row>
    <row r="124" spans="1:8" ht="25.5" customHeight="1">
      <c r="A124" s="769" t="s">
        <v>212</v>
      </c>
      <c r="B124" s="770"/>
      <c r="C124" s="156" t="s">
        <v>233</v>
      </c>
      <c r="D124" s="36">
        <f t="shared" si="8"/>
        <v>41948</v>
      </c>
      <c r="E124" s="37">
        <f t="shared" si="20"/>
        <v>41950</v>
      </c>
      <c r="F124" s="99">
        <f t="shared" si="21"/>
        <v>41956</v>
      </c>
      <c r="G124" s="99">
        <f t="shared" si="22"/>
        <v>41957</v>
      </c>
      <c r="H124" s="99">
        <f t="shared" si="23"/>
        <v>41961</v>
      </c>
    </row>
    <row r="125" spans="1:8" ht="25.5" customHeight="1">
      <c r="A125" s="769" t="s">
        <v>228</v>
      </c>
      <c r="B125" s="770"/>
      <c r="C125" s="156">
        <v>1406</v>
      </c>
      <c r="D125" s="36">
        <f t="shared" si="8"/>
        <v>41955</v>
      </c>
      <c r="E125" s="37">
        <f t="shared" ref="E125:E134" si="24">D125+2</f>
        <v>41957</v>
      </c>
      <c r="F125" s="99">
        <f t="shared" ref="F125:F134" si="25">D125+8</f>
        <v>41963</v>
      </c>
      <c r="G125" s="99">
        <f t="shared" ref="G125:G134" si="26">D125+9</f>
        <v>41964</v>
      </c>
      <c r="H125" s="99">
        <f t="shared" ref="H125:H134" si="27">D125+13</f>
        <v>41968</v>
      </c>
    </row>
    <row r="126" spans="1:8" ht="25.5" customHeight="1">
      <c r="A126" s="769" t="s">
        <v>229</v>
      </c>
      <c r="B126" s="770"/>
      <c r="C126" s="156">
        <v>1406</v>
      </c>
      <c r="D126" s="36">
        <f t="shared" si="8"/>
        <v>41962</v>
      </c>
      <c r="E126" s="37">
        <f t="shared" si="24"/>
        <v>41964</v>
      </c>
      <c r="F126" s="99">
        <f t="shared" si="25"/>
        <v>41970</v>
      </c>
      <c r="G126" s="99">
        <f t="shared" si="26"/>
        <v>41971</v>
      </c>
      <c r="H126" s="99">
        <f t="shared" si="27"/>
        <v>41975</v>
      </c>
    </row>
    <row r="127" spans="1:8" ht="25.5" customHeight="1">
      <c r="A127" s="776" t="s">
        <v>234</v>
      </c>
      <c r="B127" s="777"/>
      <c r="C127" s="162" t="s">
        <v>235</v>
      </c>
      <c r="D127" s="158">
        <f t="shared" si="8"/>
        <v>41969</v>
      </c>
      <c r="E127" s="157">
        <f t="shared" si="24"/>
        <v>41971</v>
      </c>
      <c r="F127" s="153" t="s">
        <v>145</v>
      </c>
      <c r="G127" s="153">
        <f t="shared" si="26"/>
        <v>41978</v>
      </c>
      <c r="H127" s="153">
        <f t="shared" si="27"/>
        <v>41982</v>
      </c>
    </row>
    <row r="128" spans="1:8" ht="25.5" customHeight="1">
      <c r="A128" s="776" t="s">
        <v>234</v>
      </c>
      <c r="B128" s="777"/>
      <c r="C128" s="162" t="s">
        <v>235</v>
      </c>
      <c r="D128" s="158">
        <f t="shared" si="8"/>
        <v>41976</v>
      </c>
      <c r="E128" s="157">
        <f t="shared" si="24"/>
        <v>41978</v>
      </c>
      <c r="F128" s="153" t="s">
        <v>145</v>
      </c>
      <c r="G128" s="153">
        <f t="shared" si="26"/>
        <v>41985</v>
      </c>
      <c r="H128" s="153">
        <f t="shared" si="27"/>
        <v>41989</v>
      </c>
    </row>
    <row r="129" spans="1:9" ht="25.5" customHeight="1">
      <c r="A129" s="769" t="s">
        <v>211</v>
      </c>
      <c r="B129" s="770"/>
      <c r="C129" s="156" t="s">
        <v>233</v>
      </c>
      <c r="D129" s="36">
        <f t="shared" si="8"/>
        <v>41983</v>
      </c>
      <c r="E129" s="37">
        <f t="shared" si="24"/>
        <v>41985</v>
      </c>
      <c r="F129" s="99">
        <f t="shared" si="25"/>
        <v>41991</v>
      </c>
      <c r="G129" s="99">
        <f t="shared" si="26"/>
        <v>41992</v>
      </c>
      <c r="H129" s="99">
        <f t="shared" si="27"/>
        <v>41996</v>
      </c>
    </row>
    <row r="130" spans="1:9" ht="25.5" customHeight="1">
      <c r="A130" s="769" t="s">
        <v>212</v>
      </c>
      <c r="B130" s="770"/>
      <c r="C130" s="156" t="s">
        <v>236</v>
      </c>
      <c r="D130" s="36">
        <f t="shared" si="8"/>
        <v>41990</v>
      </c>
      <c r="E130" s="37">
        <f t="shared" si="24"/>
        <v>41992</v>
      </c>
      <c r="F130" s="99">
        <f t="shared" si="25"/>
        <v>41998</v>
      </c>
      <c r="G130" s="99">
        <f t="shared" si="26"/>
        <v>41999</v>
      </c>
      <c r="H130" s="99">
        <f t="shared" si="27"/>
        <v>42003</v>
      </c>
    </row>
    <row r="131" spans="1:9" ht="25.5" hidden="1" customHeight="1">
      <c r="A131" s="778" t="s">
        <v>228</v>
      </c>
      <c r="B131" s="779"/>
      <c r="C131" s="163">
        <v>1408</v>
      </c>
      <c r="D131" s="85">
        <f>D130+7</f>
        <v>41997</v>
      </c>
      <c r="E131" s="86">
        <f t="shared" si="24"/>
        <v>41999</v>
      </c>
      <c r="F131" s="164">
        <f t="shared" si="25"/>
        <v>42005</v>
      </c>
      <c r="G131" s="164">
        <f t="shared" si="26"/>
        <v>42006</v>
      </c>
      <c r="H131" s="164">
        <f t="shared" si="27"/>
        <v>42010</v>
      </c>
    </row>
    <row r="132" spans="1:9" ht="25.5" hidden="1" customHeight="1">
      <c r="A132" s="778" t="s">
        <v>229</v>
      </c>
      <c r="B132" s="779"/>
      <c r="C132" s="163">
        <v>1408</v>
      </c>
      <c r="D132" s="85">
        <f>D131+7</f>
        <v>42004</v>
      </c>
      <c r="E132" s="86">
        <f t="shared" si="24"/>
        <v>42006</v>
      </c>
      <c r="F132" s="164">
        <f t="shared" si="25"/>
        <v>42012</v>
      </c>
      <c r="G132" s="164">
        <f t="shared" si="26"/>
        <v>42013</v>
      </c>
      <c r="H132" s="164">
        <f t="shared" si="27"/>
        <v>42017</v>
      </c>
    </row>
    <row r="133" spans="1:9" ht="25.5" hidden="1" customHeight="1">
      <c r="A133" s="778" t="s">
        <v>234</v>
      </c>
      <c r="B133" s="779"/>
      <c r="C133" s="163" t="s">
        <v>237</v>
      </c>
      <c r="D133" s="85">
        <f>D132+7</f>
        <v>42011</v>
      </c>
      <c r="E133" s="86">
        <f t="shared" si="24"/>
        <v>42013</v>
      </c>
      <c r="F133" s="164">
        <f t="shared" si="25"/>
        <v>42019</v>
      </c>
      <c r="G133" s="164">
        <f t="shared" si="26"/>
        <v>42020</v>
      </c>
      <c r="H133" s="164">
        <f t="shared" si="27"/>
        <v>42024</v>
      </c>
    </row>
    <row r="134" spans="1:9" ht="25.5" hidden="1" customHeight="1">
      <c r="A134" s="778" t="s">
        <v>211</v>
      </c>
      <c r="B134" s="779"/>
      <c r="C134" s="163" t="s">
        <v>236</v>
      </c>
      <c r="D134" s="85">
        <f>D133+7</f>
        <v>42018</v>
      </c>
      <c r="E134" s="86">
        <f t="shared" si="24"/>
        <v>42020</v>
      </c>
      <c r="F134" s="164">
        <f t="shared" si="25"/>
        <v>42026</v>
      </c>
      <c r="G134" s="164">
        <f t="shared" si="26"/>
        <v>42027</v>
      </c>
      <c r="H134" s="164">
        <f t="shared" si="27"/>
        <v>42031</v>
      </c>
    </row>
    <row r="135" spans="1:9" ht="15">
      <c r="A135" s="7" t="s">
        <v>238</v>
      </c>
    </row>
    <row r="137" spans="1:9" ht="15.75">
      <c r="A137" s="771" t="s">
        <v>239</v>
      </c>
      <c r="B137" s="772"/>
      <c r="C137" s="772"/>
      <c r="D137" s="772"/>
      <c r="E137" s="772"/>
      <c r="F137" s="772"/>
      <c r="G137" s="772"/>
      <c r="H137" s="772"/>
      <c r="I137" s="773"/>
    </row>
    <row r="138" spans="1:9" ht="18.75">
      <c r="A138" s="61" t="s">
        <v>240</v>
      </c>
      <c r="B138" s="62"/>
      <c r="C138" s="62"/>
      <c r="D138" s="62"/>
      <c r="E138" s="62"/>
      <c r="F138" s="62"/>
      <c r="G138" s="62"/>
      <c r="H138" s="62"/>
      <c r="I138" s="55"/>
    </row>
    <row r="139" spans="1:9" ht="18.75">
      <c r="A139" s="774" t="s">
        <v>241</v>
      </c>
      <c r="B139" s="775"/>
      <c r="C139" s="775"/>
      <c r="D139" s="775"/>
      <c r="E139" s="775"/>
      <c r="F139" s="775"/>
      <c r="G139" s="775"/>
      <c r="H139" s="515"/>
      <c r="I139" s="56"/>
    </row>
    <row r="143" spans="1:9" s="63" customFormat="1" ht="16.5">
      <c r="A143" s="66" t="s">
        <v>242</v>
      </c>
      <c r="B143" s="66"/>
      <c r="C143" s="65"/>
      <c r="D143" s="65"/>
      <c r="E143" s="65"/>
      <c r="F143" s="65"/>
      <c r="G143" s="65"/>
      <c r="H143" s="65"/>
      <c r="I143" s="65"/>
    </row>
    <row r="144" spans="1:9" s="63" customFormat="1" ht="16.5">
      <c r="A144" s="66"/>
      <c r="B144" s="66" t="s">
        <v>243</v>
      </c>
      <c r="C144" s="65"/>
      <c r="D144" s="65"/>
      <c r="E144" s="65"/>
      <c r="F144" s="65"/>
      <c r="G144" s="65"/>
      <c r="H144" s="65"/>
      <c r="I144" s="65"/>
    </row>
    <row r="145" spans="1:9" s="63" customFormat="1" ht="16.5">
      <c r="A145" s="66"/>
      <c r="B145" s="66"/>
      <c r="C145" s="66" t="s">
        <v>244</v>
      </c>
      <c r="D145" s="65"/>
      <c r="E145" s="65"/>
      <c r="F145" s="65"/>
      <c r="G145" s="65"/>
      <c r="H145" s="65"/>
      <c r="I145" s="65"/>
    </row>
    <row r="146" spans="1:9" s="63" customFormat="1" ht="16.5">
      <c r="A146" s="66" t="s">
        <v>245</v>
      </c>
      <c r="B146" s="66"/>
    </row>
    <row r="147" spans="1:9" s="63" customFormat="1" ht="16.5">
      <c r="A147" s="66"/>
      <c r="B147" s="66" t="s">
        <v>246</v>
      </c>
    </row>
    <row r="148" spans="1:9" s="63" customFormat="1" ht="16.5">
      <c r="A148" s="66" t="s">
        <v>247</v>
      </c>
      <c r="B148" s="66"/>
      <c r="C148" s="65"/>
      <c r="D148" s="65"/>
      <c r="E148" s="65"/>
      <c r="F148" s="65"/>
      <c r="G148" s="65"/>
      <c r="H148" s="65"/>
      <c r="I148" s="65"/>
    </row>
    <row r="149" spans="1:9" s="63" customFormat="1" ht="16.5">
      <c r="A149" s="66"/>
      <c r="B149" s="66" t="s">
        <v>248</v>
      </c>
      <c r="C149" s="64"/>
      <c r="D149" s="64"/>
      <c r="E149" s="64"/>
      <c r="F149" s="64"/>
      <c r="G149" s="64"/>
      <c r="H149" s="64"/>
      <c r="I149" s="64"/>
    </row>
    <row r="150" spans="1:9" s="63" customFormat="1" ht="16.5">
      <c r="A150" s="66" t="s">
        <v>249</v>
      </c>
      <c r="B150" s="66"/>
    </row>
    <row r="151" spans="1:9" s="63" customFormat="1" ht="16.5">
      <c r="A151" s="66" t="s">
        <v>250</v>
      </c>
      <c r="B151" s="66"/>
    </row>
    <row r="152" spans="1:9" s="63" customFormat="1" ht="16.5">
      <c r="A152" s="66" t="s">
        <v>251</v>
      </c>
    </row>
    <row r="153" spans="1:9" ht="14.25">
      <c r="A153" s="5"/>
      <c r="B153" s="6"/>
      <c r="C153" s="6"/>
      <c r="D153" s="6"/>
      <c r="E153" s="6"/>
      <c r="F153" s="6"/>
      <c r="G153" s="6"/>
      <c r="H153" s="6"/>
      <c r="I153" s="6"/>
    </row>
    <row r="154" spans="1:9" ht="14.25">
      <c r="A154" s="5"/>
    </row>
  </sheetData>
  <sheetProtection password="C7EB" sheet="1"/>
  <mergeCells count="117">
    <mergeCell ref="G21:I21"/>
    <mergeCell ref="A22:B22"/>
    <mergeCell ref="A23:B23"/>
    <mergeCell ref="A24:B24"/>
    <mergeCell ref="A25:B25"/>
    <mergeCell ref="A19:B19"/>
    <mergeCell ref="A20:B20"/>
    <mergeCell ref="A26:B26"/>
    <mergeCell ref="A27:B27"/>
    <mergeCell ref="A28:B28"/>
    <mergeCell ref="A29:B29"/>
    <mergeCell ref="A14:B15"/>
    <mergeCell ref="C14:C15"/>
    <mergeCell ref="D14:D15"/>
    <mergeCell ref="A16:B16"/>
    <mergeCell ref="A17:B17"/>
    <mergeCell ref="A18:B18"/>
    <mergeCell ref="A21:B21"/>
    <mergeCell ref="A30:B30"/>
    <mergeCell ref="A31:B31"/>
    <mergeCell ref="A32:B32"/>
    <mergeCell ref="A33:B33"/>
    <mergeCell ref="A34:B34"/>
    <mergeCell ref="A50:B50"/>
    <mergeCell ref="A49:B49"/>
    <mergeCell ref="A42:B42"/>
    <mergeCell ref="A43:B43"/>
    <mergeCell ref="A37:B37"/>
    <mergeCell ref="A38:B38"/>
    <mergeCell ref="A35:B35"/>
    <mergeCell ref="A36:B36"/>
    <mergeCell ref="A39:B39"/>
    <mergeCell ref="A40:B40"/>
    <mergeCell ref="A41:B41"/>
    <mergeCell ref="A65:B65"/>
    <mergeCell ref="A66:B66"/>
    <mergeCell ref="A67:B67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8:B68"/>
    <mergeCell ref="A69:B69"/>
    <mergeCell ref="A70:B70"/>
    <mergeCell ref="A71:B71"/>
    <mergeCell ref="C81:C83"/>
    <mergeCell ref="D81:D83"/>
    <mergeCell ref="A72:B72"/>
    <mergeCell ref="A73:B73"/>
    <mergeCell ref="A74:B74"/>
    <mergeCell ref="A75:B75"/>
    <mergeCell ref="A87:B87"/>
    <mergeCell ref="A76:B76"/>
    <mergeCell ref="A77:B77"/>
    <mergeCell ref="A84:B84"/>
    <mergeCell ref="A88:B88"/>
    <mergeCell ref="A89:B89"/>
    <mergeCell ref="A78:B78"/>
    <mergeCell ref="A79:B79"/>
    <mergeCell ref="A80:B80"/>
    <mergeCell ref="A81:B83"/>
    <mergeCell ref="A85:B85"/>
    <mergeCell ref="A86:B86"/>
    <mergeCell ref="A99:B99"/>
    <mergeCell ref="A100:B100"/>
    <mergeCell ref="A101:B101"/>
    <mergeCell ref="A103:B103"/>
    <mergeCell ref="A115:B115"/>
    <mergeCell ref="A112:B114"/>
    <mergeCell ref="A102:B102"/>
    <mergeCell ref="A90:B90"/>
    <mergeCell ref="A91:B91"/>
    <mergeCell ref="A96:B96"/>
    <mergeCell ref="A97:B97"/>
    <mergeCell ref="A98:B98"/>
    <mergeCell ref="A95:B95"/>
    <mergeCell ref="A92:B92"/>
    <mergeCell ref="A93:B93"/>
    <mergeCell ref="A94:B94"/>
    <mergeCell ref="C112:C114"/>
    <mergeCell ref="D112:D114"/>
    <mergeCell ref="A119:B119"/>
    <mergeCell ref="A120:B120"/>
    <mergeCell ref="A121:B121"/>
    <mergeCell ref="A117:B117"/>
    <mergeCell ref="A137:I137"/>
    <mergeCell ref="A139:G139"/>
    <mergeCell ref="A116:B116"/>
    <mergeCell ref="A122:B122"/>
    <mergeCell ref="A123:B123"/>
    <mergeCell ref="A124:B124"/>
    <mergeCell ref="A125:B125"/>
    <mergeCell ref="A126:B126"/>
    <mergeCell ref="A127:B127"/>
    <mergeCell ref="A134:B134"/>
    <mergeCell ref="A118:B118"/>
    <mergeCell ref="A128:B128"/>
    <mergeCell ref="A129:B129"/>
    <mergeCell ref="A130:B130"/>
    <mergeCell ref="A131:B131"/>
    <mergeCell ref="A132:B132"/>
    <mergeCell ref="A133:B133"/>
  </mergeCells>
  <pageMargins left="0.21" right="0.2" top="0.2" bottom="0.2" header="0.2" footer="0.2"/>
  <pageSetup scale="70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tabColor rgb="FFFF0000"/>
  </sheetPr>
  <dimension ref="A1:E29"/>
  <sheetViews>
    <sheetView zoomScaleNormal="100" workbookViewId="0">
      <selection activeCell="F7" sqref="F7"/>
    </sheetView>
  </sheetViews>
  <sheetFormatPr defaultColWidth="9.140625" defaultRowHeight="12.75"/>
  <cols>
    <col min="1" max="1" width="21.42578125" style="102" customWidth="1"/>
    <col min="2" max="2" width="8.42578125" style="102" customWidth="1"/>
    <col min="3" max="3" width="21.42578125" style="102" customWidth="1"/>
    <col min="4" max="4" width="30.85546875" style="102" customWidth="1"/>
    <col min="5" max="5" width="11.7109375" style="102" customWidth="1"/>
    <col min="6" max="6" width="9.140625" style="102"/>
    <col min="7" max="7" width="18" style="102" customWidth="1"/>
    <col min="8" max="8" width="9.140625" style="102"/>
    <col min="9" max="9" width="14.5703125" style="102" customWidth="1"/>
    <col min="10" max="10" width="23" style="102" customWidth="1"/>
    <col min="11" max="16384" width="9.140625" style="102"/>
  </cols>
  <sheetData>
    <row r="1" spans="1:5" ht="19.5">
      <c r="C1" s="496" t="s">
        <v>0</v>
      </c>
    </row>
    <row r="2" spans="1:5">
      <c r="C2" s="684" t="s">
        <v>1</v>
      </c>
    </row>
    <row r="3" spans="1:5" ht="14.25">
      <c r="C3" s="498" t="s">
        <v>2</v>
      </c>
    </row>
    <row r="6" spans="1:5" ht="20.25">
      <c r="A6" s="333" t="s">
        <v>252</v>
      </c>
      <c r="B6" s="504"/>
      <c r="C6" s="685"/>
      <c r="D6" s="504"/>
    </row>
    <row r="7" spans="1:5" ht="15.75">
      <c r="A7" s="414" t="s">
        <v>253</v>
      </c>
      <c r="B7" s="414" t="s">
        <v>254</v>
      </c>
      <c r="C7" s="414" t="s">
        <v>255</v>
      </c>
      <c r="D7" s="414" t="s">
        <v>256</v>
      </c>
    </row>
    <row r="8" spans="1:5">
      <c r="A8" s="797" t="s">
        <v>257</v>
      </c>
      <c r="B8" s="798"/>
      <c r="C8" s="798"/>
      <c r="D8" s="798"/>
    </row>
    <row r="9" spans="1:5" ht="15.75">
      <c r="A9" s="324" t="s">
        <v>258</v>
      </c>
      <c r="B9" s="427">
        <v>108</v>
      </c>
      <c r="C9" s="324" t="s">
        <v>259</v>
      </c>
      <c r="D9" s="331" t="s">
        <v>260</v>
      </c>
    </row>
    <row r="10" spans="1:5" ht="15.75">
      <c r="A10" s="324" t="s">
        <v>261</v>
      </c>
      <c r="B10" s="427">
        <v>112</v>
      </c>
      <c r="C10" s="324" t="s">
        <v>262</v>
      </c>
      <c r="D10" s="331" t="s">
        <v>263</v>
      </c>
    </row>
    <row r="11" spans="1:5" ht="15.75">
      <c r="A11" s="324" t="s">
        <v>264</v>
      </c>
      <c r="B11" s="427">
        <v>109</v>
      </c>
      <c r="C11" s="324" t="s">
        <v>265</v>
      </c>
      <c r="D11" s="331" t="s">
        <v>266</v>
      </c>
    </row>
    <row r="12" spans="1:5" ht="15.75">
      <c r="A12" s="324" t="s">
        <v>267</v>
      </c>
      <c r="B12" s="427">
        <v>117</v>
      </c>
      <c r="C12" s="324" t="s">
        <v>268</v>
      </c>
      <c r="D12" s="331" t="s">
        <v>266</v>
      </c>
      <c r="E12" s="504"/>
    </row>
    <row r="13" spans="1:5" ht="15.75">
      <c r="A13" s="324" t="s">
        <v>269</v>
      </c>
      <c r="B13" s="427">
        <v>149</v>
      </c>
      <c r="C13" s="324" t="s">
        <v>270</v>
      </c>
      <c r="D13" s="331" t="s">
        <v>271</v>
      </c>
      <c r="E13" s="504" t="s">
        <v>272</v>
      </c>
    </row>
    <row r="14" spans="1:5">
      <c r="A14" s="797" t="s">
        <v>273</v>
      </c>
      <c r="B14" s="798"/>
      <c r="C14" s="798"/>
      <c r="D14" s="798"/>
    </row>
    <row r="15" spans="1:5" ht="15">
      <c r="A15" s="324" t="s">
        <v>274</v>
      </c>
      <c r="B15" s="427">
        <v>115</v>
      </c>
      <c r="C15" s="324" t="s">
        <v>275</v>
      </c>
      <c r="D15" s="506" t="s">
        <v>276</v>
      </c>
    </row>
    <row r="16" spans="1:5" ht="15.75">
      <c r="A16" s="324" t="s">
        <v>277</v>
      </c>
      <c r="B16" s="427">
        <v>181</v>
      </c>
      <c r="C16" s="398" t="s">
        <v>278</v>
      </c>
      <c r="D16" s="331" t="s">
        <v>279</v>
      </c>
    </row>
    <row r="17" spans="1:5" ht="15.75">
      <c r="A17" s="324" t="s">
        <v>280</v>
      </c>
      <c r="B17" s="427">
        <v>155</v>
      </c>
      <c r="C17" s="398" t="s">
        <v>281</v>
      </c>
      <c r="D17" s="331" t="s">
        <v>279</v>
      </c>
    </row>
    <row r="18" spans="1:5" ht="15.75">
      <c r="A18" s="324" t="s">
        <v>282</v>
      </c>
      <c r="B18" s="427">
        <v>156</v>
      </c>
      <c r="C18" s="324" t="s">
        <v>283</v>
      </c>
      <c r="D18" s="331" t="s">
        <v>279</v>
      </c>
      <c r="E18" s="684"/>
    </row>
    <row r="19" spans="1:5" ht="15.75">
      <c r="A19" s="324" t="s">
        <v>284</v>
      </c>
      <c r="B19" s="428">
        <v>144</v>
      </c>
      <c r="C19" s="324" t="s">
        <v>285</v>
      </c>
      <c r="D19" s="331" t="s">
        <v>276</v>
      </c>
      <c r="E19" s="684"/>
    </row>
    <row r="20" spans="1:5">
      <c r="A20" s="797" t="s">
        <v>286</v>
      </c>
      <c r="B20" s="798"/>
      <c r="C20" s="798"/>
      <c r="D20" s="798"/>
      <c r="E20" s="684"/>
    </row>
    <row r="21" spans="1:5" ht="15.75">
      <c r="A21" s="324" t="s">
        <v>287</v>
      </c>
      <c r="B21" s="427">
        <v>154</v>
      </c>
      <c r="C21" s="324" t="s">
        <v>288</v>
      </c>
      <c r="D21" s="331" t="s">
        <v>279</v>
      </c>
      <c r="E21" s="684"/>
    </row>
    <row r="22" spans="1:5" ht="15.75">
      <c r="A22" s="324" t="s">
        <v>289</v>
      </c>
      <c r="B22" s="427">
        <v>156</v>
      </c>
      <c r="C22" s="398" t="s">
        <v>290</v>
      </c>
      <c r="D22" s="331" t="s">
        <v>279</v>
      </c>
      <c r="E22" s="684"/>
    </row>
    <row r="23" spans="1:5" ht="15.75">
      <c r="A23" s="324" t="s">
        <v>291</v>
      </c>
      <c r="B23" s="427">
        <v>158</v>
      </c>
      <c r="C23" s="324" t="s">
        <v>292</v>
      </c>
      <c r="D23" s="331" t="s">
        <v>279</v>
      </c>
      <c r="E23" s="684"/>
    </row>
    <row r="24" spans="1:5" ht="15.75">
      <c r="A24" s="324" t="s">
        <v>293</v>
      </c>
      <c r="B24" s="427">
        <v>137</v>
      </c>
      <c r="C24" s="324" t="s">
        <v>294</v>
      </c>
      <c r="D24" s="331" t="s">
        <v>276</v>
      </c>
      <c r="E24" s="684"/>
    </row>
    <row r="25" spans="1:5" ht="15.75">
      <c r="A25" s="324" t="s">
        <v>295</v>
      </c>
      <c r="B25" s="428">
        <v>177</v>
      </c>
      <c r="C25" s="324" t="s">
        <v>296</v>
      </c>
      <c r="D25" s="331" t="s">
        <v>276</v>
      </c>
      <c r="E25" s="684"/>
    </row>
    <row r="26" spans="1:5" ht="15.75">
      <c r="A26" s="324" t="s">
        <v>297</v>
      </c>
      <c r="B26" s="427">
        <v>114</v>
      </c>
      <c r="C26" s="324" t="s">
        <v>298</v>
      </c>
      <c r="D26" s="331" t="s">
        <v>276</v>
      </c>
      <c r="E26" s="684"/>
    </row>
    <row r="27" spans="1:5" ht="16.5" customHeight="1">
      <c r="A27" s="799" t="s">
        <v>299</v>
      </c>
      <c r="B27" s="800"/>
      <c r="C27" s="800"/>
      <c r="D27" s="800"/>
    </row>
    <row r="28" spans="1:5" ht="15.75">
      <c r="A28" s="324" t="s">
        <v>300</v>
      </c>
      <c r="B28" s="334"/>
      <c r="C28" s="324" t="s">
        <v>301</v>
      </c>
      <c r="D28" s="331" t="s">
        <v>302</v>
      </c>
    </row>
    <row r="29" spans="1:5" ht="15.75">
      <c r="A29" s="324" t="s">
        <v>303</v>
      </c>
      <c r="B29" s="324"/>
      <c r="C29" s="324" t="s">
        <v>304</v>
      </c>
      <c r="D29" s="331" t="s">
        <v>305</v>
      </c>
    </row>
  </sheetData>
  <sheetProtection formatCells="0" formatColumns="0" formatRows="0" insertColumns="0" insertRows="0" insertHyperlinks="0" deleteColumns="0" deleteRows="0" pivotTables="0"/>
  <mergeCells count="4">
    <mergeCell ref="A8:D8"/>
    <mergeCell ref="A14:D14"/>
    <mergeCell ref="A20:D20"/>
    <mergeCell ref="A27:D27"/>
  </mergeCells>
  <hyperlinks>
    <hyperlink ref="D9" r:id="rId1" xr:uid="{41C7D2C2-957D-4966-8C54-05117D328CB8}"/>
    <hyperlink ref="D11" r:id="rId2" xr:uid="{19716BDC-67B9-48C3-AFB4-27926B0574FF}"/>
    <hyperlink ref="D19" r:id="rId3" xr:uid="{C0BEBE4A-EE55-4CAB-A453-AC94C82CFDCB}"/>
    <hyperlink ref="D16" r:id="rId4" xr:uid="{75138B74-24F4-4E05-AD47-649F21904ECE}"/>
    <hyperlink ref="D10" r:id="rId5" xr:uid="{76EC33A4-ABD4-4245-B18B-57C5D5C8A634}"/>
    <hyperlink ref="D15" r:id="rId6" xr:uid="{AFF39A5C-9776-42C8-AE5E-79880B8751BD}"/>
    <hyperlink ref="D18" r:id="rId7" xr:uid="{62310CBC-3FBA-4DAA-B575-70918EA5A5B0}"/>
    <hyperlink ref="D21" r:id="rId8" xr:uid="{A367E062-96CB-426C-8778-38492698CED9}"/>
    <hyperlink ref="D17" r:id="rId9" xr:uid="{9D3AA6EE-5C1C-4785-BE69-D460270E1173}"/>
    <hyperlink ref="D28" r:id="rId10" xr:uid="{3B5EB46A-DA21-4812-BD15-4B0095C858C6}"/>
    <hyperlink ref="D29" r:id="rId11" xr:uid="{74857EC4-61A8-4383-8F84-7E8AD7718C2A}"/>
    <hyperlink ref="D23" r:id="rId12" xr:uid="{053543CF-BA28-4EF4-98E9-E3262AAE4A80}"/>
    <hyperlink ref="D24" r:id="rId13" xr:uid="{732FD8CF-2F39-4694-BFF1-627BD71CBC3A}"/>
    <hyperlink ref="D25" r:id="rId14" xr:uid="{07879D19-2537-4C06-8BE7-139D52381590}"/>
    <hyperlink ref="D26" r:id="rId15" xr:uid="{4C069B82-1E07-4F4E-ABA8-D0CD561AEB15}"/>
    <hyperlink ref="D13" r:id="rId16" xr:uid="{F011110E-A752-4D86-9D00-26FF36C211FF}"/>
    <hyperlink ref="D22" r:id="rId17" xr:uid="{F4FF8F33-3198-4648-8194-A39AB55CC25F}"/>
    <hyperlink ref="D12" r:id="rId18" xr:uid="{02078F74-0872-44A9-8E58-0F0EF94DBAFE}"/>
  </hyperlinks>
  <pageMargins left="0.7" right="0.7" top="0.75" bottom="0.75" header="0.3" footer="0.3"/>
  <pageSetup orientation="portrait" r:id="rId19"/>
  <drawing r:id="rId2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tabColor theme="8" tint="-0.499984740745262"/>
  </sheetPr>
  <dimension ref="B1:D84"/>
  <sheetViews>
    <sheetView topLeftCell="A57" workbookViewId="0">
      <selection activeCell="D66" sqref="D66"/>
    </sheetView>
  </sheetViews>
  <sheetFormatPr defaultRowHeight="12.75"/>
  <cols>
    <col min="2" max="2" width="12.28515625" customWidth="1"/>
    <col min="4" max="4" width="58.5703125" customWidth="1"/>
  </cols>
  <sheetData>
    <row r="1" spans="2:4" ht="19.5">
      <c r="D1" s="322" t="s">
        <v>0</v>
      </c>
    </row>
    <row r="2" spans="2:4">
      <c r="D2" s="332" t="s">
        <v>306</v>
      </c>
    </row>
    <row r="3" spans="2:4" ht="14.25">
      <c r="D3" s="323" t="s">
        <v>2</v>
      </c>
    </row>
    <row r="5" spans="2:4" ht="13.5" thickBot="1">
      <c r="B5" s="335" t="s">
        <v>307</v>
      </c>
      <c r="C5" s="335"/>
      <c r="D5" s="336"/>
    </row>
    <row r="6" spans="2:4" ht="13.5" thickTop="1">
      <c r="B6" s="337" t="s">
        <v>308</v>
      </c>
      <c r="C6" s="803" t="s">
        <v>309</v>
      </c>
      <c r="D6" s="804"/>
    </row>
    <row r="7" spans="2:4" ht="13.5" thickBot="1">
      <c r="B7" s="338" t="s">
        <v>310</v>
      </c>
      <c r="C7" s="801" t="s">
        <v>311</v>
      </c>
      <c r="D7" s="802"/>
    </row>
    <row r="8" spans="2:4">
      <c r="B8" s="350" t="s">
        <v>312</v>
      </c>
      <c r="C8" s="339"/>
      <c r="D8" s="342" t="s">
        <v>313</v>
      </c>
    </row>
    <row r="9" spans="2:4">
      <c r="B9" s="350" t="s">
        <v>314</v>
      </c>
      <c r="C9" s="339"/>
      <c r="D9" s="348" t="s">
        <v>315</v>
      </c>
    </row>
    <row r="10" spans="2:4" ht="13.5" thickBot="1">
      <c r="B10" s="351" t="s">
        <v>316</v>
      </c>
      <c r="C10" s="340"/>
      <c r="D10" s="345" t="s">
        <v>317</v>
      </c>
    </row>
    <row r="11" spans="2:4" ht="13.5" thickTop="1"/>
    <row r="13" spans="2:4" ht="13.5" thickBot="1">
      <c r="B13" s="335" t="s">
        <v>318</v>
      </c>
      <c r="C13" s="335"/>
      <c r="D13" s="336"/>
    </row>
    <row r="14" spans="2:4" ht="13.5" thickTop="1">
      <c r="B14" s="337" t="s">
        <v>308</v>
      </c>
      <c r="C14" s="803" t="s">
        <v>309</v>
      </c>
      <c r="D14" s="804"/>
    </row>
    <row r="15" spans="2:4" ht="13.5" thickBot="1">
      <c r="B15" s="338" t="s">
        <v>20</v>
      </c>
      <c r="C15" s="801" t="s">
        <v>319</v>
      </c>
      <c r="D15" s="802"/>
    </row>
    <row r="16" spans="2:4">
      <c r="B16" s="350" t="s">
        <v>320</v>
      </c>
      <c r="C16" s="339"/>
      <c r="D16" s="342" t="s">
        <v>321</v>
      </c>
    </row>
    <row r="17" spans="2:4">
      <c r="B17" s="350" t="s">
        <v>322</v>
      </c>
      <c r="C17" s="339"/>
      <c r="D17" s="343" t="s">
        <v>323</v>
      </c>
    </row>
    <row r="18" spans="2:4">
      <c r="B18" s="349" t="s">
        <v>324</v>
      </c>
      <c r="C18" s="341"/>
      <c r="D18" s="346" t="s">
        <v>325</v>
      </c>
    </row>
    <row r="19" spans="2:4" ht="13.5" thickBot="1">
      <c r="B19" s="351" t="s">
        <v>326</v>
      </c>
      <c r="C19" s="340"/>
      <c r="D19" s="347" t="s">
        <v>327</v>
      </c>
    </row>
    <row r="20" spans="2:4" ht="13.5" thickTop="1"/>
    <row r="22" spans="2:4" ht="13.5" thickBot="1">
      <c r="B22" s="335" t="s">
        <v>328</v>
      </c>
      <c r="C22" s="335"/>
      <c r="D22" s="336"/>
    </row>
    <row r="23" spans="2:4" ht="13.5" thickTop="1">
      <c r="B23" s="337" t="s">
        <v>308</v>
      </c>
      <c r="C23" s="803" t="s">
        <v>309</v>
      </c>
      <c r="D23" s="804"/>
    </row>
    <row r="24" spans="2:4" ht="13.5" thickBot="1">
      <c r="B24" s="338" t="s">
        <v>20</v>
      </c>
      <c r="C24" s="801" t="s">
        <v>319</v>
      </c>
      <c r="D24" s="802"/>
    </row>
    <row r="25" spans="2:4">
      <c r="B25" s="350" t="s">
        <v>329</v>
      </c>
      <c r="C25" s="339" t="s">
        <v>330</v>
      </c>
      <c r="D25" s="342" t="s">
        <v>331</v>
      </c>
    </row>
    <row r="26" spans="2:4">
      <c r="B26" s="350" t="s">
        <v>205</v>
      </c>
      <c r="C26" s="339" t="s">
        <v>332</v>
      </c>
      <c r="D26" s="343" t="s">
        <v>333</v>
      </c>
    </row>
    <row r="27" spans="2:4">
      <c r="B27" s="349" t="s">
        <v>334</v>
      </c>
      <c r="C27" s="341"/>
      <c r="D27" s="344" t="s">
        <v>335</v>
      </c>
    </row>
    <row r="28" spans="2:4">
      <c r="B28" s="349" t="s">
        <v>320</v>
      </c>
      <c r="C28" s="341"/>
      <c r="D28" s="344" t="s">
        <v>336</v>
      </c>
    </row>
    <row r="29" spans="2:4">
      <c r="B29" s="349" t="s">
        <v>322</v>
      </c>
      <c r="C29" s="341"/>
      <c r="D29" s="344" t="s">
        <v>337</v>
      </c>
    </row>
    <row r="30" spans="2:4" ht="13.5" thickBot="1">
      <c r="B30" s="351" t="s">
        <v>338</v>
      </c>
      <c r="C30" s="340"/>
      <c r="D30" s="347" t="s">
        <v>339</v>
      </c>
    </row>
    <row r="31" spans="2:4" ht="13.5" thickTop="1"/>
    <row r="33" spans="2:4" ht="13.5" thickBot="1">
      <c r="B33" s="335" t="s">
        <v>340</v>
      </c>
      <c r="C33" s="335"/>
      <c r="D33" s="336"/>
    </row>
    <row r="34" spans="2:4" ht="13.5" thickTop="1">
      <c r="B34" s="337" t="s">
        <v>308</v>
      </c>
      <c r="C34" s="803" t="s">
        <v>309</v>
      </c>
      <c r="D34" s="804"/>
    </row>
    <row r="35" spans="2:4" ht="13.5" thickBot="1">
      <c r="B35" s="338" t="s">
        <v>20</v>
      </c>
      <c r="C35" s="801" t="s">
        <v>319</v>
      </c>
      <c r="D35" s="802"/>
    </row>
    <row r="36" spans="2:4">
      <c r="B36" s="350" t="s">
        <v>329</v>
      </c>
      <c r="C36" s="339" t="s">
        <v>341</v>
      </c>
      <c r="D36" s="342" t="s">
        <v>342</v>
      </c>
    </row>
    <row r="37" spans="2:4">
      <c r="B37" s="350" t="s">
        <v>205</v>
      </c>
      <c r="C37" s="339" t="s">
        <v>343</v>
      </c>
      <c r="D37" s="343" t="s">
        <v>344</v>
      </c>
    </row>
    <row r="38" spans="2:4">
      <c r="B38" s="349" t="s">
        <v>326</v>
      </c>
      <c r="C38" s="341"/>
      <c r="D38" s="344" t="s">
        <v>345</v>
      </c>
    </row>
    <row r="39" spans="2:4">
      <c r="B39" s="349" t="s">
        <v>312</v>
      </c>
      <c r="C39" s="341"/>
      <c r="D39" s="344" t="s">
        <v>346</v>
      </c>
    </row>
    <row r="40" spans="2:4" ht="13.5" thickBot="1">
      <c r="B40" s="351" t="s">
        <v>316</v>
      </c>
      <c r="C40" s="340"/>
      <c r="D40" s="347" t="s">
        <v>347</v>
      </c>
    </row>
    <row r="41" spans="2:4" ht="13.5" thickTop="1"/>
    <row r="43" spans="2:4" ht="13.5" thickBot="1">
      <c r="B43" s="335" t="s">
        <v>348</v>
      </c>
      <c r="C43" s="335"/>
      <c r="D43" s="336"/>
    </row>
    <row r="44" spans="2:4" ht="13.5" thickTop="1">
      <c r="B44" s="337" t="s">
        <v>308</v>
      </c>
      <c r="C44" s="803" t="s">
        <v>309</v>
      </c>
      <c r="D44" s="804"/>
    </row>
    <row r="45" spans="2:4" ht="13.5" thickBot="1">
      <c r="B45" s="338" t="s">
        <v>20</v>
      </c>
      <c r="C45" s="801" t="s">
        <v>319</v>
      </c>
      <c r="D45" s="802"/>
    </row>
    <row r="46" spans="2:4">
      <c r="B46" s="350" t="s">
        <v>349</v>
      </c>
      <c r="C46" s="339"/>
      <c r="D46" s="352" t="s">
        <v>350</v>
      </c>
    </row>
    <row r="47" spans="2:4">
      <c r="B47" s="350" t="s">
        <v>326</v>
      </c>
      <c r="C47" s="339"/>
      <c r="D47" s="348" t="s">
        <v>351</v>
      </c>
    </row>
    <row r="48" spans="2:4">
      <c r="B48" s="349" t="s">
        <v>312</v>
      </c>
      <c r="C48" s="341"/>
      <c r="D48" s="346" t="s">
        <v>352</v>
      </c>
    </row>
    <row r="49" spans="2:4">
      <c r="B49" s="349" t="s">
        <v>353</v>
      </c>
      <c r="C49" s="341"/>
      <c r="D49" s="346" t="s">
        <v>354</v>
      </c>
    </row>
    <row r="50" spans="2:4" ht="13.5" thickBot="1">
      <c r="B50" s="351" t="s">
        <v>316</v>
      </c>
      <c r="C50" s="340"/>
      <c r="D50" s="353" t="s">
        <v>355</v>
      </c>
    </row>
    <row r="51" spans="2:4" ht="13.5" thickTop="1"/>
    <row r="53" spans="2:4" ht="13.5" thickBot="1">
      <c r="B53" s="335" t="s">
        <v>356</v>
      </c>
      <c r="C53" s="335"/>
      <c r="D53" s="336"/>
    </row>
    <row r="54" spans="2:4" ht="13.5" thickTop="1">
      <c r="B54" s="337" t="s">
        <v>308</v>
      </c>
      <c r="C54" s="803" t="s">
        <v>309</v>
      </c>
      <c r="D54" s="804"/>
    </row>
    <row r="55" spans="2:4" ht="13.5" thickBot="1">
      <c r="B55" s="338" t="s">
        <v>20</v>
      </c>
      <c r="C55" s="801" t="s">
        <v>319</v>
      </c>
      <c r="D55" s="802"/>
    </row>
    <row r="56" spans="2:4">
      <c r="B56" s="350" t="s">
        <v>205</v>
      </c>
      <c r="C56" s="339" t="s">
        <v>357</v>
      </c>
      <c r="D56" s="352" t="s">
        <v>358</v>
      </c>
    </row>
    <row r="57" spans="2:4">
      <c r="B57" s="350" t="s">
        <v>338</v>
      </c>
      <c r="C57" s="339" t="s">
        <v>359</v>
      </c>
      <c r="D57" s="343" t="s">
        <v>360</v>
      </c>
    </row>
    <row r="58" spans="2:4" ht="13.5" thickBot="1">
      <c r="B58" s="351" t="s">
        <v>361</v>
      </c>
      <c r="C58" s="340"/>
      <c r="D58" s="353" t="s">
        <v>362</v>
      </c>
    </row>
    <row r="59" spans="2:4" ht="13.5" thickTop="1"/>
    <row r="61" spans="2:4" ht="13.5" thickBot="1">
      <c r="B61" s="335" t="s">
        <v>363</v>
      </c>
      <c r="C61" s="335"/>
      <c r="D61" s="336"/>
    </row>
    <row r="62" spans="2:4" ht="13.5" thickTop="1">
      <c r="B62" s="337" t="s">
        <v>308</v>
      </c>
      <c r="C62" s="803" t="s">
        <v>309</v>
      </c>
      <c r="D62" s="804"/>
    </row>
    <row r="63" spans="2:4" ht="13.5" thickBot="1">
      <c r="B63" s="338" t="s">
        <v>20</v>
      </c>
      <c r="C63" s="801" t="s">
        <v>319</v>
      </c>
      <c r="D63" s="802"/>
    </row>
    <row r="64" spans="2:4">
      <c r="B64" s="350" t="s">
        <v>364</v>
      </c>
      <c r="C64" s="339" t="s">
        <v>365</v>
      </c>
      <c r="D64" s="352" t="s">
        <v>366</v>
      </c>
    </row>
    <row r="65" spans="2:4">
      <c r="B65" s="350" t="s">
        <v>367</v>
      </c>
      <c r="C65" s="339" t="s">
        <v>368</v>
      </c>
      <c r="D65" s="348" t="s">
        <v>369</v>
      </c>
    </row>
    <row r="66" spans="2:4">
      <c r="B66" s="349" t="s">
        <v>370</v>
      </c>
      <c r="C66" s="341" t="s">
        <v>371</v>
      </c>
      <c r="D66" s="346" t="s">
        <v>372</v>
      </c>
    </row>
    <row r="67" spans="2:4" ht="13.5" thickBot="1">
      <c r="B67" s="351" t="s">
        <v>373</v>
      </c>
      <c r="C67" s="340"/>
      <c r="D67" s="347" t="s">
        <v>374</v>
      </c>
    </row>
    <row r="68" spans="2:4" ht="13.5" thickTop="1"/>
    <row r="70" spans="2:4" ht="13.5" thickBot="1">
      <c r="B70" s="335" t="s">
        <v>375</v>
      </c>
      <c r="C70" s="335"/>
      <c r="D70" s="336"/>
    </row>
    <row r="71" spans="2:4" ht="13.5" thickTop="1">
      <c r="B71" s="337" t="s">
        <v>308</v>
      </c>
      <c r="C71" s="803" t="s">
        <v>309</v>
      </c>
      <c r="D71" s="804"/>
    </row>
    <row r="72" spans="2:4" ht="13.5" thickBot="1">
      <c r="B72" s="338" t="s">
        <v>20</v>
      </c>
      <c r="C72" s="801" t="s">
        <v>319</v>
      </c>
      <c r="D72" s="802"/>
    </row>
    <row r="73" spans="2:4">
      <c r="B73" s="350" t="s">
        <v>376</v>
      </c>
      <c r="C73" s="339"/>
      <c r="D73" s="342" t="s">
        <v>377</v>
      </c>
    </row>
    <row r="74" spans="2:4">
      <c r="B74" s="350" t="s">
        <v>378</v>
      </c>
      <c r="C74" s="339"/>
      <c r="D74" s="343" t="s">
        <v>379</v>
      </c>
    </row>
    <row r="75" spans="2:4" ht="13.5" thickBot="1">
      <c r="B75" s="351" t="s">
        <v>201</v>
      </c>
      <c r="C75" s="341" t="s">
        <v>380</v>
      </c>
      <c r="D75" s="346" t="s">
        <v>381</v>
      </c>
    </row>
    <row r="76" spans="2:4" ht="14.25" thickTop="1" thickBot="1">
      <c r="B76" s="351" t="s">
        <v>201</v>
      </c>
      <c r="C76" s="340"/>
      <c r="D76" s="354" t="s">
        <v>382</v>
      </c>
    </row>
    <row r="77" spans="2:4" ht="13.5" thickTop="1"/>
    <row r="79" spans="2:4" ht="13.5" thickBot="1">
      <c r="B79" s="335" t="s">
        <v>383</v>
      </c>
      <c r="C79" s="335"/>
      <c r="D79" s="336"/>
    </row>
    <row r="80" spans="2:4" ht="13.5" thickTop="1">
      <c r="B80" s="337" t="s">
        <v>308</v>
      </c>
      <c r="C80" s="803" t="s">
        <v>309</v>
      </c>
      <c r="D80" s="804"/>
    </row>
    <row r="81" spans="2:4" ht="13.5" thickBot="1">
      <c r="B81" s="338" t="s">
        <v>20</v>
      </c>
      <c r="C81" s="801" t="s">
        <v>319</v>
      </c>
      <c r="D81" s="802"/>
    </row>
    <row r="82" spans="2:4">
      <c r="B82" s="350" t="s">
        <v>378</v>
      </c>
      <c r="C82" s="339"/>
      <c r="D82" s="342" t="s">
        <v>384</v>
      </c>
    </row>
    <row r="83" spans="2:4" ht="13.5" thickBot="1">
      <c r="B83" s="351" t="s">
        <v>201</v>
      </c>
      <c r="C83" s="340" t="s">
        <v>380</v>
      </c>
      <c r="D83" s="353" t="s">
        <v>385</v>
      </c>
    </row>
    <row r="84" spans="2:4" ht="13.5" thickTop="1"/>
  </sheetData>
  <sheetProtection formatCells="0" formatColumns="0" formatRows="0" insertColumns="0" insertRows="0" insertHyperlinks="0" deleteColumns="0" deleteRows="0" pivotTables="0"/>
  <mergeCells count="18">
    <mergeCell ref="C80:D80"/>
    <mergeCell ref="C35:D35"/>
    <mergeCell ref="C44:D44"/>
    <mergeCell ref="C81:D81"/>
    <mergeCell ref="C54:D54"/>
    <mergeCell ref="C55:D55"/>
    <mergeCell ref="C62:D62"/>
    <mergeCell ref="C45:D45"/>
    <mergeCell ref="C72:D72"/>
    <mergeCell ref="C24:D24"/>
    <mergeCell ref="C34:D34"/>
    <mergeCell ref="C63:D63"/>
    <mergeCell ref="C71:D71"/>
    <mergeCell ref="C6:D6"/>
    <mergeCell ref="C7:D7"/>
    <mergeCell ref="C14:D14"/>
    <mergeCell ref="C15:D15"/>
    <mergeCell ref="C23:D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70C0"/>
    <pageSetUpPr fitToPage="1"/>
  </sheetPr>
  <dimension ref="A1:N37"/>
  <sheetViews>
    <sheetView zoomScaleNormal="100" workbookViewId="0">
      <pane ySplit="3" topLeftCell="A4" activePane="bottomLeft" state="frozen"/>
      <selection pane="bottomLeft" activeCell="D9" sqref="D9"/>
    </sheetView>
  </sheetViews>
  <sheetFormatPr defaultRowHeight="12"/>
  <cols>
    <col min="1" max="1" width="20.5703125" style="118" customWidth="1"/>
    <col min="2" max="2" width="7.140625" style="118" bestFit="1" customWidth="1"/>
    <col min="3" max="4" width="57.85546875" style="118" customWidth="1"/>
    <col min="5" max="9" width="4.7109375" style="118" customWidth="1"/>
    <col min="10" max="10" width="3.85546875" style="118" bestFit="1" customWidth="1"/>
    <col min="11" max="11" width="4.28515625" style="118" bestFit="1" customWidth="1"/>
    <col min="12" max="12" width="13" style="118" bestFit="1" customWidth="1"/>
    <col min="13" max="16384" width="9.140625" style="118"/>
  </cols>
  <sheetData>
    <row r="1" spans="1:14" ht="21" customHeight="1">
      <c r="A1" s="117" t="s">
        <v>386</v>
      </c>
      <c r="L1" s="118" t="s">
        <v>387</v>
      </c>
    </row>
    <row r="2" spans="1:14" ht="27" customHeight="1">
      <c r="A2" s="816" t="s">
        <v>388</v>
      </c>
      <c r="B2" s="817"/>
      <c r="C2" s="824" t="s">
        <v>389</v>
      </c>
      <c r="D2" s="805" t="s">
        <v>390</v>
      </c>
      <c r="E2" s="806" t="s">
        <v>391</v>
      </c>
      <c r="F2" s="806"/>
      <c r="G2" s="806"/>
      <c r="H2" s="806"/>
      <c r="I2" s="806"/>
      <c r="J2" s="806"/>
      <c r="K2" s="826"/>
      <c r="L2" s="805" t="s">
        <v>392</v>
      </c>
      <c r="M2" s="805" t="s">
        <v>393</v>
      </c>
      <c r="N2" s="805" t="s">
        <v>394</v>
      </c>
    </row>
    <row r="3" spans="1:14">
      <c r="A3" s="818"/>
      <c r="B3" s="819"/>
      <c r="C3" s="825"/>
      <c r="D3" s="805"/>
      <c r="E3" s="516" t="s">
        <v>395</v>
      </c>
      <c r="F3" s="516" t="s">
        <v>396</v>
      </c>
      <c r="G3" s="516" t="s">
        <v>397</v>
      </c>
      <c r="H3" s="516" t="s">
        <v>398</v>
      </c>
      <c r="I3" s="516" t="s">
        <v>399</v>
      </c>
      <c r="J3" s="516" t="s">
        <v>400</v>
      </c>
      <c r="K3" s="516" t="s">
        <v>401</v>
      </c>
      <c r="L3" s="806"/>
      <c r="M3" s="806"/>
      <c r="N3" s="805"/>
    </row>
    <row r="4" spans="1:14" s="124" customFormat="1" ht="21">
      <c r="A4" s="119" t="s">
        <v>402</v>
      </c>
      <c r="B4" s="120" t="s">
        <v>403</v>
      </c>
      <c r="C4" s="121" t="s">
        <v>404</v>
      </c>
      <c r="D4" s="121" t="s">
        <v>405</v>
      </c>
      <c r="E4" s="122"/>
      <c r="F4" s="122"/>
      <c r="G4" s="122" t="s">
        <v>406</v>
      </c>
      <c r="H4" s="122"/>
      <c r="I4" s="122"/>
      <c r="J4" s="122" t="s">
        <v>406</v>
      </c>
      <c r="K4" s="122"/>
      <c r="L4" s="120">
        <v>2</v>
      </c>
      <c r="M4" s="123" t="s">
        <v>407</v>
      </c>
      <c r="N4" s="120" t="s">
        <v>408</v>
      </c>
    </row>
    <row r="5" spans="1:14" ht="21">
      <c r="A5" s="125" t="s">
        <v>409</v>
      </c>
      <c r="B5" s="126" t="s">
        <v>410</v>
      </c>
      <c r="C5" s="127" t="s">
        <v>411</v>
      </c>
      <c r="D5" s="127" t="s">
        <v>412</v>
      </c>
      <c r="E5" s="128" t="s">
        <v>406</v>
      </c>
      <c r="F5" s="128" t="s">
        <v>406</v>
      </c>
      <c r="G5" s="128" t="s">
        <v>406</v>
      </c>
      <c r="H5" s="128" t="s">
        <v>406</v>
      </c>
      <c r="I5" s="128" t="s">
        <v>406</v>
      </c>
      <c r="J5" s="128"/>
      <c r="K5" s="128"/>
      <c r="L5" s="126">
        <v>5</v>
      </c>
      <c r="M5" s="129" t="s">
        <v>413</v>
      </c>
      <c r="N5" s="120" t="s">
        <v>408</v>
      </c>
    </row>
    <row r="6" spans="1:14" ht="21">
      <c r="A6" s="125" t="s">
        <v>414</v>
      </c>
      <c r="B6" s="126" t="s">
        <v>415</v>
      </c>
      <c r="C6" s="127" t="s">
        <v>416</v>
      </c>
      <c r="D6" s="127" t="s">
        <v>417</v>
      </c>
      <c r="E6" s="128" t="s">
        <v>406</v>
      </c>
      <c r="F6" s="128" t="s">
        <v>406</v>
      </c>
      <c r="G6" s="128" t="s">
        <v>406</v>
      </c>
      <c r="H6" s="128" t="s">
        <v>406</v>
      </c>
      <c r="I6" s="128" t="s">
        <v>406</v>
      </c>
      <c r="J6" s="128"/>
      <c r="K6" s="128"/>
      <c r="L6" s="126">
        <v>5</v>
      </c>
      <c r="M6" s="126" t="s">
        <v>413</v>
      </c>
      <c r="N6" s="120" t="s">
        <v>408</v>
      </c>
    </row>
    <row r="7" spans="1:14" ht="21">
      <c r="A7" s="125" t="s">
        <v>418</v>
      </c>
      <c r="B7" s="126" t="s">
        <v>419</v>
      </c>
      <c r="C7" s="127" t="s">
        <v>420</v>
      </c>
      <c r="D7" s="127" t="s">
        <v>421</v>
      </c>
      <c r="E7" s="128"/>
      <c r="F7" s="128"/>
      <c r="G7" s="128" t="s">
        <v>406</v>
      </c>
      <c r="H7" s="128"/>
      <c r="I7" s="128" t="s">
        <v>406</v>
      </c>
      <c r="J7" s="128"/>
      <c r="K7" s="128"/>
      <c r="L7" s="126">
        <v>2</v>
      </c>
      <c r="M7" s="126" t="s">
        <v>413</v>
      </c>
      <c r="N7" s="120" t="s">
        <v>408</v>
      </c>
    </row>
    <row r="8" spans="1:14" ht="21">
      <c r="A8" s="125" t="s">
        <v>422</v>
      </c>
      <c r="B8" s="126" t="s">
        <v>423</v>
      </c>
      <c r="C8" s="127" t="s">
        <v>424</v>
      </c>
      <c r="D8" s="127" t="s">
        <v>425</v>
      </c>
      <c r="E8" s="128"/>
      <c r="F8" s="128" t="s">
        <v>406</v>
      </c>
      <c r="G8" s="128"/>
      <c r="H8" s="128" t="s">
        <v>406</v>
      </c>
      <c r="I8" s="128" t="s">
        <v>406</v>
      </c>
      <c r="J8" s="128"/>
      <c r="K8" s="128"/>
      <c r="L8" s="126">
        <v>3</v>
      </c>
      <c r="M8" s="126" t="s">
        <v>413</v>
      </c>
      <c r="N8" s="120" t="s">
        <v>408</v>
      </c>
    </row>
    <row r="9" spans="1:14" ht="21">
      <c r="A9" s="125" t="s">
        <v>426</v>
      </c>
      <c r="B9" s="126" t="s">
        <v>427</v>
      </c>
      <c r="C9" s="127" t="s">
        <v>428</v>
      </c>
      <c r="D9" s="127" t="s">
        <v>429</v>
      </c>
      <c r="E9" s="128"/>
      <c r="F9" s="128" t="s">
        <v>406</v>
      </c>
      <c r="G9" s="128"/>
      <c r="H9" s="128" t="s">
        <v>406</v>
      </c>
      <c r="I9" s="128" t="s">
        <v>406</v>
      </c>
      <c r="J9" s="128" t="s">
        <v>406</v>
      </c>
      <c r="K9" s="128"/>
      <c r="L9" s="126">
        <v>4</v>
      </c>
      <c r="M9" s="126" t="s">
        <v>430</v>
      </c>
      <c r="N9" s="120" t="s">
        <v>408</v>
      </c>
    </row>
    <row r="10" spans="1:14" ht="21">
      <c r="A10" s="125" t="s">
        <v>431</v>
      </c>
      <c r="B10" s="126" t="s">
        <v>432</v>
      </c>
      <c r="C10" s="127" t="s">
        <v>433</v>
      </c>
      <c r="D10" s="127" t="s">
        <v>434</v>
      </c>
      <c r="E10" s="128"/>
      <c r="F10" s="128" t="s">
        <v>406</v>
      </c>
      <c r="G10" s="128" t="s">
        <v>406</v>
      </c>
      <c r="H10" s="128"/>
      <c r="I10" s="128" t="s">
        <v>406</v>
      </c>
      <c r="J10" s="128"/>
      <c r="K10" s="128"/>
      <c r="L10" s="126">
        <v>3</v>
      </c>
      <c r="M10" s="126" t="s">
        <v>413</v>
      </c>
      <c r="N10" s="120" t="s">
        <v>408</v>
      </c>
    </row>
    <row r="11" spans="1:14" ht="21">
      <c r="A11" s="125" t="s">
        <v>435</v>
      </c>
      <c r="B11" s="126" t="s">
        <v>436</v>
      </c>
      <c r="C11" s="127" t="s">
        <v>437</v>
      </c>
      <c r="D11" s="127" t="s">
        <v>438</v>
      </c>
      <c r="E11" s="128" t="s">
        <v>406</v>
      </c>
      <c r="F11" s="128" t="s">
        <v>406</v>
      </c>
      <c r="G11" s="128" t="s">
        <v>406</v>
      </c>
      <c r="H11" s="128" t="s">
        <v>406</v>
      </c>
      <c r="I11" s="128" t="s">
        <v>406</v>
      </c>
      <c r="J11" s="128"/>
      <c r="K11" s="128"/>
      <c r="L11" s="126">
        <v>5</v>
      </c>
      <c r="M11" s="126" t="s">
        <v>430</v>
      </c>
      <c r="N11" s="120" t="s">
        <v>408</v>
      </c>
    </row>
    <row r="12" spans="1:14" ht="21">
      <c r="A12" s="125" t="s">
        <v>439</v>
      </c>
      <c r="B12" s="126" t="s">
        <v>440</v>
      </c>
      <c r="C12" s="127" t="s">
        <v>441</v>
      </c>
      <c r="D12" s="127" t="s">
        <v>442</v>
      </c>
      <c r="E12" s="128" t="s">
        <v>406</v>
      </c>
      <c r="F12" s="128" t="s">
        <v>406</v>
      </c>
      <c r="G12" s="128" t="s">
        <v>406</v>
      </c>
      <c r="H12" s="128" t="s">
        <v>406</v>
      </c>
      <c r="I12" s="128" t="s">
        <v>406</v>
      </c>
      <c r="J12" s="128"/>
      <c r="K12" s="128"/>
      <c r="L12" s="126">
        <v>5</v>
      </c>
      <c r="M12" s="126" t="s">
        <v>430</v>
      </c>
      <c r="N12" s="120" t="s">
        <v>408</v>
      </c>
    </row>
    <row r="13" spans="1:14" s="124" customFormat="1" ht="21" hidden="1">
      <c r="A13" s="130" t="s">
        <v>443</v>
      </c>
      <c r="B13" s="130" t="s">
        <v>444</v>
      </c>
      <c r="C13" s="131" t="s">
        <v>445</v>
      </c>
      <c r="D13" s="131" t="s">
        <v>446</v>
      </c>
      <c r="E13" s="132"/>
      <c r="F13" s="132" t="s">
        <v>406</v>
      </c>
      <c r="G13" s="132"/>
      <c r="H13" s="132"/>
      <c r="I13" s="132" t="s">
        <v>406</v>
      </c>
      <c r="J13" s="132"/>
      <c r="K13" s="132"/>
      <c r="L13" s="130">
        <v>2</v>
      </c>
      <c r="M13" s="130" t="s">
        <v>447</v>
      </c>
      <c r="N13" s="130" t="s">
        <v>408</v>
      </c>
    </row>
    <row r="14" spans="1:14" ht="31.5">
      <c r="A14" s="119" t="s">
        <v>448</v>
      </c>
      <c r="B14" s="120" t="s">
        <v>449</v>
      </c>
      <c r="C14" s="121" t="s">
        <v>450</v>
      </c>
      <c r="D14" s="121" t="s">
        <v>451</v>
      </c>
      <c r="E14" s="122" t="s">
        <v>452</v>
      </c>
      <c r="F14" s="122"/>
      <c r="G14" s="122" t="s">
        <v>452</v>
      </c>
      <c r="H14" s="122"/>
      <c r="I14" s="122" t="s">
        <v>453</v>
      </c>
      <c r="J14" s="122"/>
      <c r="K14" s="122"/>
      <c r="L14" s="120">
        <v>3</v>
      </c>
      <c r="M14" s="120" t="s">
        <v>454</v>
      </c>
      <c r="N14" s="120" t="s">
        <v>455</v>
      </c>
    </row>
    <row r="15" spans="1:14" ht="21">
      <c r="A15" s="125" t="s">
        <v>456</v>
      </c>
      <c r="B15" s="126" t="s">
        <v>457</v>
      </c>
      <c r="C15" s="121" t="s">
        <v>458</v>
      </c>
      <c r="D15" s="121" t="s">
        <v>459</v>
      </c>
      <c r="E15" s="122" t="s">
        <v>453</v>
      </c>
      <c r="F15" s="122"/>
      <c r="G15" s="122" t="s">
        <v>460</v>
      </c>
      <c r="H15" s="122" t="s">
        <v>452</v>
      </c>
      <c r="I15" s="122"/>
      <c r="J15" s="122" t="s">
        <v>452</v>
      </c>
      <c r="K15" s="122"/>
      <c r="L15" s="120">
        <v>3</v>
      </c>
      <c r="M15" s="120">
        <v>4</v>
      </c>
      <c r="N15" s="120" t="s">
        <v>408</v>
      </c>
    </row>
    <row r="16" spans="1:14" ht="21">
      <c r="A16" s="125" t="s">
        <v>461</v>
      </c>
      <c r="B16" s="126" t="s">
        <v>462</v>
      </c>
      <c r="C16" s="121" t="s">
        <v>463</v>
      </c>
      <c r="D16" s="121" t="s">
        <v>464</v>
      </c>
      <c r="E16" s="122"/>
      <c r="F16" s="122"/>
      <c r="G16" s="122" t="s">
        <v>406</v>
      </c>
      <c r="H16" s="122"/>
      <c r="I16" s="122" t="s">
        <v>406</v>
      </c>
      <c r="J16" s="122"/>
      <c r="K16" s="122"/>
      <c r="L16" s="120">
        <v>2</v>
      </c>
      <c r="M16" s="120" t="s">
        <v>430</v>
      </c>
      <c r="N16" s="120" t="s">
        <v>408</v>
      </c>
    </row>
    <row r="17" spans="1:14" ht="21">
      <c r="A17" s="125" t="s">
        <v>465</v>
      </c>
      <c r="B17" s="126" t="s">
        <v>466</v>
      </c>
      <c r="C17" s="121" t="s">
        <v>467</v>
      </c>
      <c r="D17" s="121" t="s">
        <v>468</v>
      </c>
      <c r="E17" s="122"/>
      <c r="F17" s="122"/>
      <c r="G17" s="122" t="s">
        <v>406</v>
      </c>
      <c r="H17" s="122"/>
      <c r="I17" s="122" t="s">
        <v>406</v>
      </c>
      <c r="J17" s="122"/>
      <c r="K17" s="122"/>
      <c r="L17" s="120">
        <v>2</v>
      </c>
      <c r="M17" s="120" t="s">
        <v>430</v>
      </c>
      <c r="N17" s="120" t="s">
        <v>469</v>
      </c>
    </row>
    <row r="18" spans="1:14" ht="21">
      <c r="A18" s="125" t="s">
        <v>470</v>
      </c>
      <c r="B18" s="126" t="s">
        <v>471</v>
      </c>
      <c r="C18" s="121" t="s">
        <v>472</v>
      </c>
      <c r="D18" s="121" t="s">
        <v>473</v>
      </c>
      <c r="E18" s="122"/>
      <c r="F18" s="122"/>
      <c r="G18" s="122" t="s">
        <v>406</v>
      </c>
      <c r="H18" s="122"/>
      <c r="I18" s="122" t="s">
        <v>406</v>
      </c>
      <c r="J18" s="122"/>
      <c r="K18" s="122"/>
      <c r="L18" s="120">
        <v>2</v>
      </c>
      <c r="M18" s="120" t="s">
        <v>430</v>
      </c>
      <c r="N18" s="120" t="s">
        <v>469</v>
      </c>
    </row>
    <row r="19" spans="1:14" ht="21">
      <c r="A19" s="125" t="s">
        <v>474</v>
      </c>
      <c r="B19" s="126" t="s">
        <v>475</v>
      </c>
      <c r="C19" s="121" t="s">
        <v>476</v>
      </c>
      <c r="D19" s="121" t="s">
        <v>477</v>
      </c>
      <c r="E19" s="122"/>
      <c r="F19" s="122"/>
      <c r="G19" s="122" t="s">
        <v>406</v>
      </c>
      <c r="H19" s="122"/>
      <c r="I19" s="122"/>
      <c r="J19" s="122" t="s">
        <v>406</v>
      </c>
      <c r="K19" s="122"/>
      <c r="L19" s="120" t="s">
        <v>478</v>
      </c>
      <c r="M19" s="120">
        <v>4</v>
      </c>
      <c r="N19" s="120" t="s">
        <v>469</v>
      </c>
    </row>
    <row r="20" spans="1:14" ht="21">
      <c r="A20" s="125" t="s">
        <v>479</v>
      </c>
      <c r="B20" s="126" t="s">
        <v>480</v>
      </c>
      <c r="C20" s="121" t="s">
        <v>481</v>
      </c>
      <c r="D20" s="121" t="s">
        <v>482</v>
      </c>
      <c r="E20" s="122"/>
      <c r="F20" s="122"/>
      <c r="G20" s="122"/>
      <c r="H20" s="122"/>
      <c r="I20" s="122" t="s">
        <v>406</v>
      </c>
      <c r="J20" s="122"/>
      <c r="K20" s="122"/>
      <c r="L20" s="120">
        <v>1</v>
      </c>
      <c r="M20" s="120">
        <v>6</v>
      </c>
      <c r="N20" s="120" t="s">
        <v>483</v>
      </c>
    </row>
    <row r="21" spans="1:14" ht="21">
      <c r="A21" s="125" t="s">
        <v>484</v>
      </c>
      <c r="B21" s="126" t="s">
        <v>485</v>
      </c>
      <c r="C21" s="121" t="s">
        <v>486</v>
      </c>
      <c r="D21" s="121" t="s">
        <v>487</v>
      </c>
      <c r="E21" s="122"/>
      <c r="F21" s="122" t="s">
        <v>406</v>
      </c>
      <c r="G21" s="122" t="s">
        <v>406</v>
      </c>
      <c r="H21" s="122"/>
      <c r="I21" s="122"/>
      <c r="J21" s="122"/>
      <c r="K21" s="122"/>
      <c r="L21" s="120" t="s">
        <v>478</v>
      </c>
      <c r="M21" s="120" t="s">
        <v>488</v>
      </c>
      <c r="N21" s="120" t="s">
        <v>489</v>
      </c>
    </row>
    <row r="22" spans="1:14" ht="21">
      <c r="A22" s="125" t="s">
        <v>490</v>
      </c>
      <c r="B22" s="126" t="s">
        <v>491</v>
      </c>
      <c r="C22" s="121" t="s">
        <v>492</v>
      </c>
      <c r="D22" s="121" t="s">
        <v>493</v>
      </c>
      <c r="E22" s="122"/>
      <c r="F22" s="122"/>
      <c r="G22" s="122" t="s">
        <v>406</v>
      </c>
      <c r="H22" s="122" t="s">
        <v>406</v>
      </c>
      <c r="I22" s="122" t="s">
        <v>406</v>
      </c>
      <c r="J22" s="122" t="s">
        <v>406</v>
      </c>
      <c r="K22" s="122"/>
      <c r="L22" s="120" t="s">
        <v>494</v>
      </c>
      <c r="M22" s="120">
        <v>6</v>
      </c>
      <c r="N22" s="120" t="s">
        <v>495</v>
      </c>
    </row>
    <row r="23" spans="1:14" ht="21">
      <c r="A23" s="125" t="s">
        <v>496</v>
      </c>
      <c r="B23" s="126" t="s">
        <v>497</v>
      </c>
      <c r="C23" s="121" t="s">
        <v>498</v>
      </c>
      <c r="D23" s="121" t="s">
        <v>499</v>
      </c>
      <c r="E23" s="122"/>
      <c r="F23" s="122"/>
      <c r="G23" s="122"/>
      <c r="H23" s="122" t="s">
        <v>406</v>
      </c>
      <c r="I23" s="122" t="s">
        <v>406</v>
      </c>
      <c r="J23" s="122" t="s">
        <v>406</v>
      </c>
      <c r="K23" s="122" t="s">
        <v>406</v>
      </c>
      <c r="L23" s="120" t="s">
        <v>494</v>
      </c>
      <c r="M23" s="120" t="s">
        <v>500</v>
      </c>
      <c r="N23" s="120" t="s">
        <v>501</v>
      </c>
    </row>
    <row r="24" spans="1:14" ht="31.5">
      <c r="A24" s="125" t="s">
        <v>502</v>
      </c>
      <c r="B24" s="126" t="s">
        <v>503</v>
      </c>
      <c r="C24" s="121" t="s">
        <v>504</v>
      </c>
      <c r="D24" s="121" t="s">
        <v>505</v>
      </c>
      <c r="E24" s="122"/>
      <c r="F24" s="122"/>
      <c r="G24" s="122"/>
      <c r="H24" s="122" t="s">
        <v>406</v>
      </c>
      <c r="I24" s="122" t="s">
        <v>406</v>
      </c>
      <c r="J24" s="122" t="s">
        <v>406</v>
      </c>
      <c r="K24" s="122" t="s">
        <v>406</v>
      </c>
      <c r="L24" s="120" t="s">
        <v>494</v>
      </c>
      <c r="M24" s="120">
        <v>7</v>
      </c>
      <c r="N24" s="120" t="s">
        <v>501</v>
      </c>
    </row>
    <row r="25" spans="1:14" ht="21">
      <c r="A25" s="125" t="s">
        <v>506</v>
      </c>
      <c r="B25" s="126" t="s">
        <v>507</v>
      </c>
      <c r="C25" s="121" t="s">
        <v>508</v>
      </c>
      <c r="D25" s="121" t="s">
        <v>509</v>
      </c>
      <c r="E25" s="122"/>
      <c r="F25" s="122"/>
      <c r="G25" s="122"/>
      <c r="H25" s="122"/>
      <c r="I25" s="122" t="s">
        <v>406</v>
      </c>
      <c r="J25" s="122"/>
      <c r="K25" s="122"/>
      <c r="L25" s="120" t="s">
        <v>478</v>
      </c>
      <c r="M25" s="120">
        <v>10</v>
      </c>
      <c r="N25" s="120" t="s">
        <v>469</v>
      </c>
    </row>
    <row r="26" spans="1:14" ht="21">
      <c r="A26" s="119" t="s">
        <v>510</v>
      </c>
      <c r="B26" s="120" t="s">
        <v>511</v>
      </c>
      <c r="C26" s="121" t="s">
        <v>512</v>
      </c>
      <c r="D26" s="121" t="s">
        <v>513</v>
      </c>
      <c r="E26" s="122"/>
      <c r="F26" s="122"/>
      <c r="G26" s="122"/>
      <c r="H26" s="122"/>
      <c r="I26" s="122" t="s">
        <v>406</v>
      </c>
      <c r="J26" s="122"/>
      <c r="K26" s="122"/>
      <c r="L26" s="120" t="s">
        <v>478</v>
      </c>
      <c r="M26" s="123" t="s">
        <v>514</v>
      </c>
      <c r="N26" s="120" t="s">
        <v>495</v>
      </c>
    </row>
    <row r="27" spans="1:14" ht="21">
      <c r="A27" s="125" t="s">
        <v>515</v>
      </c>
      <c r="B27" s="126" t="s">
        <v>516</v>
      </c>
      <c r="C27" s="133" t="s">
        <v>517</v>
      </c>
      <c r="D27" s="133" t="s">
        <v>518</v>
      </c>
      <c r="E27" s="134" t="s">
        <v>452</v>
      </c>
      <c r="F27" s="134" t="s">
        <v>519</v>
      </c>
      <c r="G27" s="134" t="s">
        <v>452</v>
      </c>
      <c r="H27" s="134" t="s">
        <v>520</v>
      </c>
      <c r="I27" s="134" t="s">
        <v>452</v>
      </c>
      <c r="J27" s="134" t="s">
        <v>452</v>
      </c>
      <c r="K27" s="134" t="s">
        <v>520</v>
      </c>
      <c r="L27" s="135">
        <v>20</v>
      </c>
      <c r="M27" s="136" t="s">
        <v>521</v>
      </c>
      <c r="N27" s="135" t="s">
        <v>522</v>
      </c>
    </row>
    <row r="28" spans="1:14" ht="21">
      <c r="A28" s="125" t="s">
        <v>523</v>
      </c>
      <c r="B28" s="126" t="s">
        <v>524</v>
      </c>
      <c r="C28" s="133" t="s">
        <v>525</v>
      </c>
      <c r="D28" s="133" t="s">
        <v>526</v>
      </c>
      <c r="E28" s="134"/>
      <c r="F28" s="134" t="s">
        <v>527</v>
      </c>
      <c r="G28" s="134"/>
      <c r="H28" s="134"/>
      <c r="I28" s="134"/>
      <c r="J28" s="134" t="s">
        <v>527</v>
      </c>
      <c r="K28" s="134"/>
      <c r="L28" s="135">
        <v>5</v>
      </c>
      <c r="M28" s="136" t="s">
        <v>528</v>
      </c>
      <c r="N28" s="135" t="s">
        <v>522</v>
      </c>
    </row>
    <row r="29" spans="1:14" ht="15" customHeight="1">
      <c r="A29" s="142" t="s">
        <v>529</v>
      </c>
      <c r="J29" s="137"/>
    </row>
    <row r="30" spans="1:14" ht="15" customHeight="1">
      <c r="A30" s="137"/>
      <c r="J30" s="137"/>
    </row>
    <row r="31" spans="1:14" ht="27" customHeight="1">
      <c r="A31" s="816" t="s">
        <v>530</v>
      </c>
      <c r="B31" s="817"/>
      <c r="C31" s="820" t="s">
        <v>531</v>
      </c>
      <c r="D31" s="820" t="s">
        <v>532</v>
      </c>
      <c r="E31" s="822" t="s">
        <v>533</v>
      </c>
      <c r="F31" s="823"/>
      <c r="G31" s="823"/>
      <c r="H31" s="823"/>
      <c r="I31" s="823"/>
      <c r="J31" s="823"/>
      <c r="K31" s="811"/>
      <c r="L31" s="811" t="s">
        <v>392</v>
      </c>
      <c r="M31" s="805" t="s">
        <v>393</v>
      </c>
      <c r="N31" s="805" t="s">
        <v>534</v>
      </c>
    </row>
    <row r="32" spans="1:14" ht="15" customHeight="1">
      <c r="A32" s="818"/>
      <c r="B32" s="819"/>
      <c r="C32" s="821"/>
      <c r="D32" s="821"/>
      <c r="E32" s="516" t="s">
        <v>395</v>
      </c>
      <c r="F32" s="516" t="s">
        <v>396</v>
      </c>
      <c r="G32" s="516" t="s">
        <v>397</v>
      </c>
      <c r="H32" s="516" t="s">
        <v>398</v>
      </c>
      <c r="I32" s="516" t="s">
        <v>399</v>
      </c>
      <c r="J32" s="516" t="s">
        <v>400</v>
      </c>
      <c r="K32" s="516" t="s">
        <v>401</v>
      </c>
      <c r="L32" s="812"/>
      <c r="M32" s="806"/>
      <c r="N32" s="805"/>
    </row>
    <row r="33" spans="1:14" ht="42" customHeight="1">
      <c r="A33" s="813" t="s">
        <v>535</v>
      </c>
      <c r="B33" s="815" t="s">
        <v>536</v>
      </c>
      <c r="C33" s="138" t="s">
        <v>537</v>
      </c>
      <c r="D33" s="138" t="s">
        <v>538</v>
      </c>
      <c r="E33" s="138" t="s">
        <v>539</v>
      </c>
      <c r="F33" s="139"/>
      <c r="G33" s="139" t="s">
        <v>539</v>
      </c>
      <c r="H33" s="139"/>
      <c r="I33" s="139" t="s">
        <v>539</v>
      </c>
      <c r="J33" s="140"/>
      <c r="K33" s="140"/>
      <c r="L33" s="807">
        <v>3</v>
      </c>
      <c r="M33" s="807">
        <v>6</v>
      </c>
      <c r="N33" s="809" t="s">
        <v>540</v>
      </c>
    </row>
    <row r="34" spans="1:14" ht="42.75" customHeight="1">
      <c r="A34" s="814"/>
      <c r="B34" s="815"/>
      <c r="C34" s="141" t="s">
        <v>541</v>
      </c>
      <c r="D34" s="141" t="s">
        <v>542</v>
      </c>
      <c r="E34" s="140" t="s">
        <v>539</v>
      </c>
      <c r="F34" s="140"/>
      <c r="G34" s="140" t="s">
        <v>539</v>
      </c>
      <c r="H34" s="140"/>
      <c r="I34" s="140" t="s">
        <v>539</v>
      </c>
      <c r="J34" s="140"/>
      <c r="K34" s="140"/>
      <c r="L34" s="808"/>
      <c r="M34" s="808"/>
      <c r="N34" s="810"/>
    </row>
    <row r="35" spans="1:14" ht="15" customHeight="1">
      <c r="A35" s="142" t="s">
        <v>543</v>
      </c>
      <c r="J35" s="137"/>
    </row>
    <row r="36" spans="1:14" ht="12.75">
      <c r="A36" s="143" t="s">
        <v>544</v>
      </c>
    </row>
    <row r="37" spans="1:14" ht="12.75">
      <c r="A37" s="144" t="s">
        <v>545</v>
      </c>
    </row>
  </sheetData>
  <sheetProtection password="C7EB" sheet="1"/>
  <mergeCells count="19">
    <mergeCell ref="A33:A34"/>
    <mergeCell ref="B33:B34"/>
    <mergeCell ref="L2:L3"/>
    <mergeCell ref="L33:L34"/>
    <mergeCell ref="A31:B32"/>
    <mergeCell ref="C31:C32"/>
    <mergeCell ref="D31:D32"/>
    <mergeCell ref="E31:K31"/>
    <mergeCell ref="A2:B3"/>
    <mergeCell ref="C2:C3"/>
    <mergeCell ref="D2:D3"/>
    <mergeCell ref="E2:K2"/>
    <mergeCell ref="M2:M3"/>
    <mergeCell ref="N2:N3"/>
    <mergeCell ref="M33:M34"/>
    <mergeCell ref="N33:N34"/>
    <mergeCell ref="L31:L32"/>
    <mergeCell ref="M31:M32"/>
    <mergeCell ref="N31:N32"/>
  </mergeCells>
  <pageMargins left="0.70866141732283472" right="0.70866141732283472" top="0.74803149606299213" bottom="0.74803149606299213" header="0.31496062992125984" footer="0.31496062992125984"/>
  <pageSetup paperSize="9" scale="57" firstPageNumber="42949631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8" tint="-0.249977111117893"/>
  </sheetPr>
  <dimension ref="A2:G57"/>
  <sheetViews>
    <sheetView tabSelected="1" zoomScaleNormal="100" workbookViewId="0">
      <selection activeCell="D19" sqref="D19"/>
    </sheetView>
  </sheetViews>
  <sheetFormatPr defaultRowHeight="15.75"/>
  <cols>
    <col min="1" max="1" width="28.85546875" style="536" customWidth="1"/>
    <col min="2" max="2" width="14.28515625" style="536" bestFit="1" customWidth="1"/>
    <col min="3" max="3" width="11.28515625" style="536" customWidth="1"/>
    <col min="4" max="9" width="18.140625" style="536" customWidth="1"/>
    <col min="10" max="16384" width="9.140625" style="536"/>
  </cols>
  <sheetData>
    <row r="2" spans="1:6" s="102" customFormat="1" ht="20.25">
      <c r="B2" s="682" t="s">
        <v>546</v>
      </c>
      <c r="C2" s="682"/>
      <c r="D2" s="682"/>
      <c r="E2" s="682"/>
      <c r="F2" s="682"/>
    </row>
    <row r="5" spans="1:6">
      <c r="A5" s="549" t="s">
        <v>1149</v>
      </c>
      <c r="B5" s="539"/>
      <c r="C5" s="539"/>
      <c r="D5" s="539"/>
      <c r="E5" s="539"/>
    </row>
    <row r="6" spans="1:6" ht="15.75" customHeight="1">
      <c r="A6" s="827" t="s">
        <v>127</v>
      </c>
      <c r="B6" s="827" t="s">
        <v>128</v>
      </c>
      <c r="C6" s="827" t="s">
        <v>548</v>
      </c>
      <c r="D6" s="541" t="s">
        <v>326</v>
      </c>
      <c r="E6" s="541" t="s">
        <v>312</v>
      </c>
      <c r="F6" s="541" t="s">
        <v>316</v>
      </c>
    </row>
    <row r="7" spans="1:6">
      <c r="A7" s="827"/>
      <c r="B7" s="827"/>
      <c r="C7" s="827"/>
      <c r="D7" s="550" t="str">
        <f>CHOOSE(WEEKDAY(D12, 2), "MON", "TUE", "WED", "THU", "FRI", "SAT", "SUN")</f>
        <v>MON</v>
      </c>
      <c r="E7" s="550" t="str">
        <f>CHOOSE(WEEKDAY(E12, 2), "MON", "TUE", "WED", "THU", "FRI", "SAT", "SUN")</f>
        <v>TUE</v>
      </c>
      <c r="F7" s="550" t="str">
        <f>CHOOSE(WEEKDAY(F12, 2), "MON", "TUE", "WED", "THU", "FRI", "SAT", "SUN")</f>
        <v>WED</v>
      </c>
    </row>
    <row r="8" spans="1:6">
      <c r="A8" s="827"/>
      <c r="B8" s="827"/>
      <c r="C8" s="540" t="str">
        <f>CHOOSE(WEEKDAY(C9, 2), "MON", "TUE", "WED", "THU", "FRI", "SAT", "SUN")</f>
        <v>SAT</v>
      </c>
      <c r="D8" s="541" t="s">
        <v>549</v>
      </c>
      <c r="E8" s="541" t="s">
        <v>551</v>
      </c>
      <c r="F8" s="541" t="s">
        <v>632</v>
      </c>
    </row>
    <row r="9" spans="1:6">
      <c r="A9" s="548" t="str">
        <f>'VTX2.N (SAT)'!A10</f>
        <v>SITC MINGDE</v>
      </c>
      <c r="B9" s="537">
        <f>'VTX2.N (SAT)'!B10</f>
        <v>2623</v>
      </c>
      <c r="C9" s="543">
        <f>'VTX2.N (SAT)'!C9</f>
        <v>46333</v>
      </c>
      <c r="D9" s="555">
        <f>'VTX2.N (SAT)'!G9</f>
        <v>46342</v>
      </c>
      <c r="E9" s="555">
        <f>'VTX2.N (SAT)'!H9</f>
        <v>46343</v>
      </c>
      <c r="F9" s="555">
        <f>'VTX2.N (SAT)'!I9</f>
        <v>46344</v>
      </c>
    </row>
    <row r="10" spans="1:6">
      <c r="A10" s="548" t="str">
        <f>'VTX2.N (SAT)'!A11</f>
        <v>SUNRISE DRAGON</v>
      </c>
      <c r="B10" s="537">
        <f>'VTX2.N (SAT)'!B11</f>
        <v>2627</v>
      </c>
      <c r="C10" s="543">
        <f>'VTX2.N (SAT)'!C10</f>
        <v>46340</v>
      </c>
      <c r="D10" s="555">
        <f>'VTX2.N (SAT)'!G10</f>
        <v>46349</v>
      </c>
      <c r="E10" s="555">
        <f>'VTX2.N (SAT)'!H10</f>
        <v>46350</v>
      </c>
      <c r="F10" s="555">
        <f>'VTX2.N (SAT)'!I10</f>
        <v>46351</v>
      </c>
    </row>
    <row r="11" spans="1:6">
      <c r="A11" s="548" t="str">
        <f>'VTX2.N (SAT)'!A12</f>
        <v>SITC WENDE</v>
      </c>
      <c r="B11" s="537">
        <f>'VTX2.N (SAT)'!B12</f>
        <v>2625</v>
      </c>
      <c r="C11" s="543">
        <f>'VTX2.N (SAT)'!C11</f>
        <v>46347</v>
      </c>
      <c r="D11" s="555">
        <f>'VTX2.N (SAT)'!G11</f>
        <v>46356</v>
      </c>
      <c r="E11" s="555">
        <f>'VTX2.N (SAT)'!H11</f>
        <v>46357</v>
      </c>
      <c r="F11" s="555">
        <f>'VTX2.N (SAT)'!I11</f>
        <v>46358</v>
      </c>
    </row>
    <row r="12" spans="1:6">
      <c r="A12" s="548" t="str">
        <f>'VTX2.N (SAT)'!A13</f>
        <v>SITC RUIDE</v>
      </c>
      <c r="B12" s="537">
        <f>'VTX2.N (SAT)'!B13</f>
        <v>2625</v>
      </c>
      <c r="C12" s="543">
        <f>'VTX2.N (SAT)'!C12</f>
        <v>46354</v>
      </c>
      <c r="D12" s="555">
        <f>'VTX2.N (SAT)'!G12</f>
        <v>46363</v>
      </c>
      <c r="E12" s="555">
        <f>'VTX2.N (SAT)'!H12</f>
        <v>46364</v>
      </c>
      <c r="F12" s="555">
        <f>'VTX2.N (SAT)'!I12</f>
        <v>46365</v>
      </c>
    </row>
    <row r="13" spans="1:6">
      <c r="A13" s="548">
        <f>'VTX2.N (SAT)'!A14</f>
        <v>0</v>
      </c>
      <c r="B13" s="537">
        <f>'VTX2.N (SAT)'!B14</f>
        <v>0</v>
      </c>
      <c r="C13" s="543">
        <f>'VTX2.N (SAT)'!C13</f>
        <v>46361</v>
      </c>
      <c r="D13" s="555">
        <f>'VTX2.N (SAT)'!G13</f>
        <v>46370</v>
      </c>
      <c r="E13" s="555">
        <f>'VTX2.N (SAT)'!H13</f>
        <v>46371</v>
      </c>
      <c r="F13" s="555">
        <f>'VTX2.N (SAT)'!I13</f>
        <v>46372</v>
      </c>
    </row>
    <row r="14" spans="1:6">
      <c r="A14" s="548"/>
      <c r="B14" s="537"/>
      <c r="C14" s="543">
        <f>'VTX2.N (SAT)'!C14</f>
        <v>46368</v>
      </c>
      <c r="D14" s="555">
        <f>'VTX2.N (SAT)'!G14</f>
        <v>46377</v>
      </c>
      <c r="E14" s="555">
        <f>'VTX2.N (SAT)'!H14</f>
        <v>46378</v>
      </c>
      <c r="F14" s="555">
        <f>'VTX2.N (SAT)'!I14</f>
        <v>46379</v>
      </c>
    </row>
    <row r="16" spans="1:6">
      <c r="A16" s="538" t="s">
        <v>1150</v>
      </c>
      <c r="B16" s="539"/>
      <c r="C16" s="539"/>
      <c r="D16" s="539"/>
      <c r="E16" s="539"/>
      <c r="F16" s="539"/>
    </row>
    <row r="17" spans="1:7" ht="15.75" customHeight="1">
      <c r="A17" s="827" t="s">
        <v>127</v>
      </c>
      <c r="B17" s="827" t="s">
        <v>128</v>
      </c>
      <c r="C17" s="828" t="s">
        <v>552</v>
      </c>
      <c r="D17" s="541" t="s">
        <v>326</v>
      </c>
      <c r="E17" s="541" t="s">
        <v>312</v>
      </c>
      <c r="F17" s="541" t="s">
        <v>353</v>
      </c>
      <c r="G17" s="541" t="s">
        <v>316</v>
      </c>
    </row>
    <row r="18" spans="1:7">
      <c r="A18" s="827"/>
      <c r="B18" s="827"/>
      <c r="C18" s="829"/>
      <c r="D18" s="542" t="str">
        <f>CHOOSE(WEEKDAY(D22, 2), "MON", "TUE", "WED", "THU", "FRI", "SAT", "SUN")</f>
        <v>MON</v>
      </c>
      <c r="E18" s="542" t="str">
        <f t="shared" ref="E18:G18" si="0">CHOOSE(WEEKDAY(E20, 2), "MON", "TUE", "WED", "THU", "FRI", "SAT", "SUN")</f>
        <v>TUE</v>
      </c>
      <c r="F18" s="542" t="s">
        <v>143</v>
      </c>
      <c r="G18" s="542" t="str">
        <f t="shared" si="0"/>
        <v>WED</v>
      </c>
    </row>
    <row r="19" spans="1:7">
      <c r="A19" s="827"/>
      <c r="B19" s="827"/>
      <c r="C19" s="540" t="str">
        <f>CHOOSE(WEEKDAY(C20, 2), "MON", "TUE", "WED", "THU", "FRI", "SAT", "SUN")</f>
        <v>SUN</v>
      </c>
      <c r="D19" s="541" t="s">
        <v>226</v>
      </c>
      <c r="E19" s="541" t="s">
        <v>206</v>
      </c>
      <c r="F19" s="541" t="s">
        <v>143</v>
      </c>
      <c r="G19" s="541" t="s">
        <v>554</v>
      </c>
    </row>
    <row r="20" spans="1:7">
      <c r="A20" s="548" t="str">
        <f>'VTX3.N (SUN) &amp; CVS2 (SAT)'!A9</f>
        <v>SITC RENDE</v>
      </c>
      <c r="B20" s="537" t="str">
        <f>'VTX3.N (SUN) &amp; CVS2 (SAT)'!B9</f>
        <v>2623N</v>
      </c>
      <c r="C20" s="543">
        <f>'VTX3.N (SUN) &amp; CVS2 (SAT)'!C9</f>
        <v>46327</v>
      </c>
      <c r="D20" s="555" t="str">
        <f>'VTX3.N (SUN) &amp; CVS2 (SAT)'!E9</f>
        <v>SKIP</v>
      </c>
      <c r="E20" s="555">
        <f>'VTX3.N (SUN) &amp; CVS2 (SAT)'!F9</f>
        <v>46336</v>
      </c>
      <c r="F20" s="555" t="s">
        <v>143</v>
      </c>
      <c r="G20" s="555">
        <f>'VTX3.N (SUN) &amp; CVS2 (SAT)'!G9</f>
        <v>46337</v>
      </c>
    </row>
    <row r="21" spans="1:7">
      <c r="A21" s="548" t="str">
        <f>'VTX3.N (SUN) &amp; CVS2 (SAT)'!A10</f>
        <v>SITC CHANGDE</v>
      </c>
      <c r="B21" s="537" t="str">
        <f>'VTX3.N (SUN) &amp; CVS2 (SAT)'!B10</f>
        <v>2623N</v>
      </c>
      <c r="C21" s="543">
        <f>'VTX3.N (SUN) &amp; CVS2 (SAT)'!C10</f>
        <v>46334</v>
      </c>
      <c r="D21" s="555">
        <f>'VTX3.N (SUN) &amp; CVS2 (SAT)'!E10</f>
        <v>46342</v>
      </c>
      <c r="E21" s="555">
        <f>'VTX3.N (SUN) &amp; CVS2 (SAT)'!F10</f>
        <v>46343</v>
      </c>
      <c r="F21" s="555" t="s">
        <v>143</v>
      </c>
      <c r="G21" s="555">
        <f>'VTX3.N (SUN) &amp; CVS2 (SAT)'!G10</f>
        <v>46344</v>
      </c>
    </row>
    <row r="22" spans="1:7">
      <c r="A22" s="548" t="str">
        <f>'VTX3.N (SUN) &amp; CVS2 (SAT)'!A11</f>
        <v>SITC FUJIAN</v>
      </c>
      <c r="B22" s="537">
        <f>'VTX3.N (SUN) &amp; CVS2 (SAT)'!B11</f>
        <v>2627</v>
      </c>
      <c r="C22" s="543">
        <f>'VTX3.N (SUN) &amp; CVS2 (SAT)'!C11</f>
        <v>46341</v>
      </c>
      <c r="D22" s="555">
        <f>'VTX3.N (SUN) &amp; CVS2 (SAT)'!E11</f>
        <v>46349</v>
      </c>
      <c r="E22" s="555">
        <f>'VTX3.N (SUN) &amp; CVS2 (SAT)'!F11</f>
        <v>46350</v>
      </c>
      <c r="F22" s="555" t="s">
        <v>143</v>
      </c>
      <c r="G22" s="555">
        <f>'VTX3.N (SUN) &amp; CVS2 (SAT)'!G11</f>
        <v>46351</v>
      </c>
    </row>
    <row r="23" spans="1:7">
      <c r="A23" s="548" t="str">
        <f>'VTX3.N (SUN) &amp; CVS2 (SAT)'!A12</f>
        <v>SITC SHENGDE</v>
      </c>
      <c r="B23" s="537">
        <f>'VTX3.N (SUN) &amp; CVS2 (SAT)'!B12</f>
        <v>2625</v>
      </c>
      <c r="C23" s="543">
        <f>'VTX3.N (SUN) &amp; CVS2 (SAT)'!C12</f>
        <v>46348</v>
      </c>
      <c r="D23" s="555">
        <f>'VTX3.N (SUN) &amp; CVS2 (SAT)'!E12</f>
        <v>46356</v>
      </c>
      <c r="E23" s="555">
        <f>'VTX3.N (SUN) &amp; CVS2 (SAT)'!F12</f>
        <v>46357</v>
      </c>
      <c r="F23" s="555" t="s">
        <v>143</v>
      </c>
      <c r="G23" s="555">
        <f>'VTX3.N (SUN) &amp; CVS2 (SAT)'!G12</f>
        <v>46358</v>
      </c>
    </row>
    <row r="24" spans="1:7">
      <c r="A24" s="548" t="str">
        <f>'VTX3.N (SUN) &amp; CVS2 (SAT)'!A13</f>
        <v>SITC RENDE</v>
      </c>
      <c r="B24" s="537">
        <f>'VTX3.N (SUN) &amp; CVS2 (SAT)'!B13</f>
        <v>2625</v>
      </c>
      <c r="C24" s="543">
        <f>'VTX3.N (SUN) &amp; CVS2 (SAT)'!C13</f>
        <v>46355</v>
      </c>
      <c r="D24" s="555">
        <f>'VTX3.N (SUN) &amp; CVS2 (SAT)'!E13</f>
        <v>46363</v>
      </c>
      <c r="E24" s="555">
        <f>'VTX3.N (SUN) &amp; CVS2 (SAT)'!F13</f>
        <v>46364</v>
      </c>
      <c r="F24" s="555" t="s">
        <v>143</v>
      </c>
      <c r="G24" s="555">
        <f>'VTX3.N (SUN) &amp; CVS2 (SAT)'!G13</f>
        <v>46365</v>
      </c>
    </row>
    <row r="25" spans="1:7">
      <c r="A25" s="548" t="str">
        <f>'VTX3.N (SUN) &amp; CVS2 (SAT)'!A14</f>
        <v>SITC CHANGDE</v>
      </c>
      <c r="B25" s="537">
        <f>'VTX3.N (SUN) &amp; CVS2 (SAT)'!B14</f>
        <v>2625</v>
      </c>
      <c r="C25" s="543">
        <f>'VTX3.N (SUN) &amp; CVS2 (SAT)'!C14</f>
        <v>46362</v>
      </c>
      <c r="D25" s="555">
        <f>'VTX3.N (SUN) &amp; CVS2 (SAT)'!E14</f>
        <v>46370</v>
      </c>
      <c r="E25" s="555">
        <f>'VTX3.N (SUN) &amp; CVS2 (SAT)'!F14</f>
        <v>46371</v>
      </c>
      <c r="F25" s="555" t="s">
        <v>143</v>
      </c>
      <c r="G25" s="555">
        <f>'VTX3.N (SUN) &amp; CVS2 (SAT)'!G14</f>
        <v>46372</v>
      </c>
    </row>
    <row r="27" spans="1:7">
      <c r="A27" s="538" t="s">
        <v>1151</v>
      </c>
      <c r="B27" s="539"/>
      <c r="C27" s="539"/>
      <c r="D27" s="539"/>
      <c r="E27" s="539"/>
    </row>
    <row r="28" spans="1:7" ht="15.75" customHeight="1">
      <c r="A28" s="827" t="s">
        <v>127</v>
      </c>
      <c r="B28" s="827" t="s">
        <v>128</v>
      </c>
      <c r="C28" s="828" t="s">
        <v>875</v>
      </c>
      <c r="D28" s="541" t="s">
        <v>553</v>
      </c>
      <c r="E28" s="541" t="s">
        <v>320</v>
      </c>
      <c r="F28" s="541" t="s">
        <v>322</v>
      </c>
    </row>
    <row r="29" spans="1:7">
      <c r="A29" s="827"/>
      <c r="B29" s="827"/>
      <c r="C29" s="829"/>
      <c r="D29" s="542" t="str">
        <f>CHOOSE(WEEKDAY(D31, 2), "MON", "TUE", "WED", "THU", "FRI", "SAT", "SUN")</f>
        <v>WED</v>
      </c>
      <c r="E29" s="542" t="str">
        <f t="shared" ref="E29:F29" si="1">CHOOSE(WEEKDAY(E31, 2), "MON", "TUE", "WED", "THU", "FRI", "SAT", "SUN")</f>
        <v>THU</v>
      </c>
      <c r="F29" s="542" t="str">
        <f t="shared" si="1"/>
        <v>FRI</v>
      </c>
    </row>
    <row r="30" spans="1:7">
      <c r="A30" s="827"/>
      <c r="B30" s="827"/>
      <c r="C30" s="540" t="str">
        <f>CHOOSE(WEEKDAY(C31, 2), "MON", "TUE", "WED", "THU", "FRI", "SAT", "SUN")</f>
        <v>WED</v>
      </c>
      <c r="D30" s="541" t="s">
        <v>547</v>
      </c>
      <c r="E30" s="541" t="s">
        <v>226</v>
      </c>
      <c r="F30" s="541" t="s">
        <v>206</v>
      </c>
    </row>
    <row r="31" spans="1:7">
      <c r="A31" s="548" t="str">
        <f>'VTX5.N (WED)'!A9</f>
        <v>SITC JIADE</v>
      </c>
      <c r="B31" s="537" t="str">
        <f>'VTX5.N (WED)'!B9</f>
        <v>2623N</v>
      </c>
      <c r="C31" s="543">
        <f>'VTX5.N (WED)'!C9</f>
        <v>46330</v>
      </c>
      <c r="D31" s="555">
        <f>'VTX5.N (WED)'!E9</f>
        <v>46337</v>
      </c>
      <c r="E31" s="555">
        <f>'VTX5.N (WED)'!F9</f>
        <v>46338</v>
      </c>
      <c r="F31" s="555">
        <f>'VTX5.N (WED)'!G9</f>
        <v>46339</v>
      </c>
    </row>
    <row r="32" spans="1:7">
      <c r="A32" s="548" t="str">
        <f>'VTX5.N (WED)'!A10</f>
        <v xml:space="preserve">ZHONG GU NAN HAI </v>
      </c>
      <c r="B32" s="537">
        <f>'VTX5.N (WED)'!B10</f>
        <v>2643</v>
      </c>
      <c r="C32" s="543">
        <f>'VTX5.N (WED)'!C10</f>
        <v>46337</v>
      </c>
      <c r="D32" s="555">
        <f>'VTX5.N (WED)'!E10</f>
        <v>46344</v>
      </c>
      <c r="E32" s="555">
        <f>'VTX5.N (WED)'!F10</f>
        <v>46345</v>
      </c>
      <c r="F32" s="555">
        <f>'VTX5.N (WED)'!G10</f>
        <v>46346</v>
      </c>
    </row>
    <row r="33" spans="1:6">
      <c r="A33" s="548" t="str">
        <f>'VTX5.N (WED)'!A11</f>
        <v>SITC HAINAN</v>
      </c>
      <c r="B33" s="537">
        <f>'VTX5.N (WED)'!B11</f>
        <v>2627</v>
      </c>
      <c r="C33" s="543">
        <f>'VTX5.N (WED)'!C11</f>
        <v>46344</v>
      </c>
      <c r="D33" s="555">
        <f>'VTX5.N (WED)'!E11</f>
        <v>46351</v>
      </c>
      <c r="E33" s="555">
        <f>'VTX5.N (WED)'!F11</f>
        <v>46352</v>
      </c>
      <c r="F33" s="555">
        <f>'VTX5.N (WED)'!G11</f>
        <v>46353</v>
      </c>
    </row>
    <row r="34" spans="1:6">
      <c r="A34" s="548" t="str">
        <f>'VTX5.N (WED)'!A12</f>
        <v>ASL TAIPEI</v>
      </c>
      <c r="B34" s="537">
        <f>'VTX5.N (WED)'!B12</f>
        <v>2645</v>
      </c>
      <c r="C34" s="543">
        <f>'VTX5.N (WED)'!C12</f>
        <v>46351</v>
      </c>
      <c r="D34" s="555">
        <f>'VTX5.N (WED)'!E12</f>
        <v>46358</v>
      </c>
      <c r="E34" s="555">
        <f>'VTX5.N (WED)'!F12</f>
        <v>46359</v>
      </c>
      <c r="F34" s="555">
        <f>'VTX5.N (WED)'!G12</f>
        <v>46360</v>
      </c>
    </row>
    <row r="35" spans="1:6">
      <c r="A35" s="548" t="str">
        <f>'VTX5.N (WED)'!A13</f>
        <v>SITC JIADE</v>
      </c>
      <c r="B35" s="537">
        <f>'VTX5.N (WED)'!B13</f>
        <v>2625</v>
      </c>
      <c r="C35" s="543">
        <f>'VTX5.N (WED)'!C13</f>
        <v>46358</v>
      </c>
      <c r="D35" s="555">
        <f>'VTX5.N (WED)'!E13</f>
        <v>46365</v>
      </c>
      <c r="E35" s="555">
        <f>'VTX5.N (WED)'!F13</f>
        <v>46366</v>
      </c>
      <c r="F35" s="555">
        <f>'VTX5.N (WED)'!G13</f>
        <v>46367</v>
      </c>
    </row>
    <row r="36" spans="1:6">
      <c r="A36" s="548"/>
      <c r="B36" s="537"/>
      <c r="C36" s="543">
        <f>'VTX5.N (WED)'!C14</f>
        <v>46365</v>
      </c>
      <c r="D36" s="555">
        <f>'VTX5.N (WED)'!E14</f>
        <v>46372</v>
      </c>
      <c r="E36" s="555">
        <f>'VTX5.N (WED)'!F14</f>
        <v>46373</v>
      </c>
      <c r="F36" s="555">
        <f>'VTX5.N (WED)'!G14</f>
        <v>46374</v>
      </c>
    </row>
    <row r="38" spans="1:6">
      <c r="A38" s="538" t="s">
        <v>1152</v>
      </c>
      <c r="B38" s="539"/>
      <c r="C38" s="539"/>
      <c r="D38" s="539"/>
      <c r="E38" s="539"/>
    </row>
    <row r="39" spans="1:6" ht="15.75" customHeight="1">
      <c r="A39" s="827" t="s">
        <v>127</v>
      </c>
      <c r="B39" s="827" t="s">
        <v>128</v>
      </c>
      <c r="C39" s="828" t="s">
        <v>875</v>
      </c>
      <c r="D39" s="541" t="s">
        <v>320</v>
      </c>
      <c r="E39" s="541" t="s">
        <v>322</v>
      </c>
    </row>
    <row r="40" spans="1:6">
      <c r="A40" s="827"/>
      <c r="B40" s="827"/>
      <c r="C40" s="829"/>
      <c r="D40" s="542" t="str">
        <f>CHOOSE(WEEKDAY(D42, 2), "MON", "TUE", "WED", "THU", "FRI", "SAT", "SUN")</f>
        <v>MON</v>
      </c>
      <c r="E40" s="542" t="str">
        <f>CHOOSE(WEEKDAY(E42, 2), "MON", "TUE", "WED", "THU", "FRI", "SAT", "SUN")</f>
        <v>TUE</v>
      </c>
    </row>
    <row r="41" spans="1:6">
      <c r="A41" s="827"/>
      <c r="B41" s="827"/>
      <c r="C41" s="540" t="str">
        <f>CHOOSE(WEEKDAY(C42, 2), "MON", "TUE", "WED", "THU", "FRI", "SAT", "SUN")</f>
        <v>SAT</v>
      </c>
      <c r="D41" s="541" t="s">
        <v>554</v>
      </c>
      <c r="E41" s="541" t="s">
        <v>554</v>
      </c>
    </row>
    <row r="42" spans="1:6">
      <c r="A42" s="548" t="str">
        <f>'VTX3.N (SUN) &amp; CVS2 (SAT)'!I9</f>
        <v>HONG AN</v>
      </c>
      <c r="B42" s="537">
        <f>'VTX3.N (SUN) &amp; CVS2 (SAT)'!J9</f>
        <v>2626</v>
      </c>
      <c r="C42" s="543">
        <f>'VTX3.N (SUN) &amp; CVS2 (SAT)'!K9</f>
        <v>46333</v>
      </c>
      <c r="D42" s="555">
        <f>'VTX3.N (SUN) &amp; CVS2 (SAT)'!N9</f>
        <v>46342</v>
      </c>
      <c r="E42" s="555">
        <f>'VTX3.N (SUN) &amp; CVS2 (SAT)'!O9</f>
        <v>46343</v>
      </c>
    </row>
    <row r="43" spans="1:6">
      <c r="A43" s="548" t="str">
        <f>'VTX3.N (SUN) &amp; CVS2 (SAT)'!I11</f>
        <v>KOTA NAZAR</v>
      </c>
      <c r="B43" s="537">
        <f>'VTX3.N (SUN) &amp; CVS2 (SAT)'!J11</f>
        <v>2646</v>
      </c>
      <c r="C43" s="543">
        <f>'VTX3.N (SUN) &amp; CVS2 (SAT)'!K10</f>
        <v>46340</v>
      </c>
      <c r="D43" s="555">
        <f>'VTX3.N (SUN) &amp; CVS2 (SAT)'!N10</f>
        <v>46349</v>
      </c>
      <c r="E43" s="555">
        <f>'VTX3.N (SUN) &amp; CVS2 (SAT)'!O10</f>
        <v>46350</v>
      </c>
    </row>
    <row r="44" spans="1:6">
      <c r="A44" s="548" t="str">
        <f>'VTX3.N (SUN) &amp; CVS2 (SAT)'!I12</f>
        <v>HONG AN</v>
      </c>
      <c r="B44" s="537">
        <f>'VTX3.N (SUN) &amp; CVS2 (SAT)'!J12</f>
        <v>2628</v>
      </c>
      <c r="C44" s="543">
        <f>'VTX3.N (SUN) &amp; CVS2 (SAT)'!K11</f>
        <v>46347</v>
      </c>
      <c r="D44" s="555">
        <f>'VTX3.N (SUN) &amp; CVS2 (SAT)'!N11</f>
        <v>46356</v>
      </c>
      <c r="E44" s="555">
        <f>'VTX3.N (SUN) &amp; CVS2 (SAT)'!O11</f>
        <v>46357</v>
      </c>
    </row>
    <row r="45" spans="1:6">
      <c r="A45" s="548" t="str">
        <f>'VTX3.N (SUN) &amp; CVS2 (SAT)'!I13</f>
        <v>SITC MACAO</v>
      </c>
      <c r="B45" s="537">
        <f>'VTX3.N (SUN) &amp; CVS2 (SAT)'!J13</f>
        <v>2627</v>
      </c>
      <c r="C45" s="543">
        <f>'VTX3.N (SUN) &amp; CVS2 (SAT)'!K12</f>
        <v>46354</v>
      </c>
      <c r="D45" s="555">
        <f>'VTX3.N (SUN) &amp; CVS2 (SAT)'!N12</f>
        <v>46363</v>
      </c>
      <c r="E45" s="555">
        <f>'VTX3.N (SUN) &amp; CVS2 (SAT)'!O12</f>
        <v>46364</v>
      </c>
    </row>
    <row r="46" spans="1:6">
      <c r="A46" s="548"/>
      <c r="B46" s="537"/>
      <c r="C46" s="543">
        <f>'VTX3.N (SUN) &amp; CVS2 (SAT)'!K13</f>
        <v>46361</v>
      </c>
      <c r="D46" s="555">
        <f>'VTX3.N (SUN) &amp; CVS2 (SAT)'!N13</f>
        <v>46370</v>
      </c>
      <c r="E46" s="555">
        <f>'VTX3.N (SUN) &amp; CVS2 (SAT)'!O13</f>
        <v>46371</v>
      </c>
    </row>
    <row r="47" spans="1:6">
      <c r="A47" s="544"/>
      <c r="B47" s="545"/>
      <c r="C47" s="546"/>
      <c r="D47" s="547"/>
      <c r="E47" s="547"/>
    </row>
    <row r="48" spans="1:6">
      <c r="A48" s="538" t="s">
        <v>1153</v>
      </c>
      <c r="B48" s="539"/>
      <c r="C48" s="539"/>
      <c r="D48" s="539"/>
      <c r="E48" s="539"/>
    </row>
    <row r="49" spans="1:7" ht="15.75" customHeight="1">
      <c r="A49" s="827" t="s">
        <v>127</v>
      </c>
      <c r="B49" s="827" t="s">
        <v>128</v>
      </c>
      <c r="C49" s="828" t="s">
        <v>875</v>
      </c>
      <c r="D49" s="541" t="s">
        <v>312</v>
      </c>
      <c r="E49" s="541" t="s">
        <v>316</v>
      </c>
      <c r="F49" s="541" t="s">
        <v>353</v>
      </c>
      <c r="G49" s="541" t="s">
        <v>326</v>
      </c>
    </row>
    <row r="50" spans="1:7">
      <c r="A50" s="827"/>
      <c r="B50" s="827"/>
      <c r="C50" s="829"/>
      <c r="D50" s="542" t="str">
        <f>CHOOSE(WEEKDAY(D52, 2), "MON", "TUE", "WED", "THU", "FRI", "SAT", "SUN")</f>
        <v>THU</v>
      </c>
      <c r="E50" s="542" t="str">
        <f t="shared" ref="E50:G50" si="2">CHOOSE(WEEKDAY(E52, 2), "MON", "TUE", "WED", "THU", "FRI", "SAT", "SUN")</f>
        <v>FRI</v>
      </c>
      <c r="F50" s="542" t="e">
        <f t="shared" si="2"/>
        <v>#VALUE!</v>
      </c>
      <c r="G50" s="542" t="str">
        <f t="shared" si="2"/>
        <v>SUN</v>
      </c>
    </row>
    <row r="51" spans="1:7">
      <c r="A51" s="827"/>
      <c r="B51" s="827"/>
      <c r="C51" s="540" t="str">
        <f>CHOOSE(WEEKDAY(C52, 2), "MON", "TUE", "WED", "THU", "FRI", "SAT", "SUN")</f>
        <v>WED</v>
      </c>
      <c r="D51" s="541" t="s">
        <v>226</v>
      </c>
      <c r="E51" s="541" t="s">
        <v>206</v>
      </c>
      <c r="F51" s="541" t="s">
        <v>206</v>
      </c>
      <c r="G51" s="541" t="s">
        <v>554</v>
      </c>
    </row>
    <row r="52" spans="1:7">
      <c r="A52" s="548" t="str">
        <f>'VTX6.N (WED) &amp; VTX8.N (TUE)'!A9</f>
        <v>SITC XIN</v>
      </c>
      <c r="B52" s="537" t="str">
        <f>'VTX6.N (WED) &amp; VTX8.N (TUE)'!B9</f>
        <v>2625N</v>
      </c>
      <c r="C52" s="543">
        <f>'VTX6.N (WED) &amp; VTX8.N (TUE)'!C9</f>
        <v>46330</v>
      </c>
      <c r="D52" s="555">
        <f>'VTX6.N (WED) &amp; VTX8.N (TUE)'!E9</f>
        <v>46338</v>
      </c>
      <c r="E52" s="555">
        <f>'VTX6.N (WED) &amp; VTX8.N (TUE)'!F9</f>
        <v>46339</v>
      </c>
      <c r="F52" s="555" t="str">
        <f>'VTX6.N (WED) &amp; VTX8.N (TUE)'!G9</f>
        <v>SKIP</v>
      </c>
      <c r="G52" s="555">
        <f>'VTX6.N (WED) &amp; VTX8.N (TUE)'!H9</f>
        <v>46341</v>
      </c>
    </row>
    <row r="53" spans="1:7">
      <c r="A53" s="548" t="str">
        <f>'VTX6.N (WED) &amp; VTX8.N (TUE)'!A10</f>
        <v>SITC KEELUNG</v>
      </c>
      <c r="B53" s="537" t="str">
        <f>'VTX6.N (WED) &amp; VTX8.N (TUE)'!B10</f>
        <v>2625N</v>
      </c>
      <c r="C53" s="543">
        <f>'VTX6.N (WED) &amp; VTX8.N (TUE)'!C10</f>
        <v>46337</v>
      </c>
      <c r="D53" s="555">
        <f>'VTX6.N (WED) &amp; VTX8.N (TUE)'!E10</f>
        <v>46345</v>
      </c>
      <c r="E53" s="555">
        <f>'VTX6.N (WED) &amp; VTX8.N (TUE)'!F10</f>
        <v>46346</v>
      </c>
      <c r="F53" s="555">
        <f>'VTX6.N (WED) &amp; VTX8.N (TUE)'!G10</f>
        <v>46347</v>
      </c>
      <c r="G53" s="555">
        <f>'VTX6.N (WED) &amp; VTX8.N (TUE)'!H10</f>
        <v>46348</v>
      </c>
    </row>
    <row r="54" spans="1:7">
      <c r="A54" s="548" t="str">
        <f>'VTX6.N (WED) &amp; VTX8.N (TUE)'!A11</f>
        <v>SITC KANTO</v>
      </c>
      <c r="B54" s="537" t="str">
        <f>'VTX6.N (WED) &amp; VTX8.N (TUE)'!B11</f>
        <v>2627N</v>
      </c>
      <c r="C54" s="543">
        <f>'VTX6.N (WED) &amp; VTX8.N (TUE)'!C11</f>
        <v>46344</v>
      </c>
      <c r="D54" s="555">
        <f>'VTX6.N (WED) &amp; VTX8.N (TUE)'!E11</f>
        <v>46352</v>
      </c>
      <c r="E54" s="555">
        <f>'VTX6.N (WED) &amp; VTX8.N (TUE)'!F11</f>
        <v>46353</v>
      </c>
      <c r="F54" s="555">
        <f>'VTX6.N (WED) &amp; VTX8.N (TUE)'!G11</f>
        <v>46354</v>
      </c>
      <c r="G54" s="555">
        <f>'VTX6.N (WED) &amp; VTX8.N (TUE)'!H11</f>
        <v>46355</v>
      </c>
    </row>
    <row r="55" spans="1:7">
      <c r="A55" s="548" t="str">
        <f>'VTX6.N (WED) &amp; VTX8.N (TUE)'!A12</f>
        <v>SITC RUNDE</v>
      </c>
      <c r="B55" s="537" t="str">
        <f>'VTX6.N (WED) &amp; VTX8.N (TUE)'!B12</f>
        <v>2625N</v>
      </c>
      <c r="C55" s="543">
        <f>'VTX6.N (WED) &amp; VTX8.N (TUE)'!C12</f>
        <v>46351</v>
      </c>
      <c r="D55" s="555">
        <f>'VTX6.N (WED) &amp; VTX8.N (TUE)'!E12</f>
        <v>46359</v>
      </c>
      <c r="E55" s="555">
        <f>'VTX6.N (WED) &amp; VTX8.N (TUE)'!F12</f>
        <v>46360</v>
      </c>
      <c r="F55" s="555">
        <f>'VTX6.N (WED) &amp; VTX8.N (TUE)'!G12</f>
        <v>46361</v>
      </c>
      <c r="G55" s="555">
        <f>'VTX6.N (WED) &amp; VTX8.N (TUE)'!H12</f>
        <v>46362</v>
      </c>
    </row>
    <row r="56" spans="1:7">
      <c r="A56" s="548" t="str">
        <f>'VTX6.N (WED) &amp; VTX8.N (TUE)'!A13</f>
        <v>SITC XIN</v>
      </c>
      <c r="B56" s="537" t="str">
        <f>'VTX6.N (WED) &amp; VTX8.N (TUE)'!B13</f>
        <v>2627N</v>
      </c>
      <c r="C56" s="543">
        <f>'VTX6.N (WED) &amp; VTX8.N (TUE)'!C13</f>
        <v>46358</v>
      </c>
      <c r="D56" s="555">
        <f>'VTX6.N (WED) &amp; VTX8.N (TUE)'!E13</f>
        <v>46366</v>
      </c>
      <c r="E56" s="555">
        <f>'VTX6.N (WED) &amp; VTX8.N (TUE)'!F13</f>
        <v>46367</v>
      </c>
      <c r="F56" s="555">
        <f>'VTX6.N (WED) &amp; VTX8.N (TUE)'!G13</f>
        <v>46368</v>
      </c>
      <c r="G56" s="555">
        <f>'VTX6.N (WED) &amp; VTX8.N (TUE)'!H13</f>
        <v>46369</v>
      </c>
    </row>
    <row r="57" spans="1:7">
      <c r="A57" s="548"/>
      <c r="B57" s="537"/>
      <c r="C57" s="543">
        <f>'VTX6.N (WED) &amp; VTX8.N (TUE)'!C14</f>
        <v>46365</v>
      </c>
      <c r="D57" s="555">
        <f>'VTX6.N (WED) &amp; VTX8.N (TUE)'!E14</f>
        <v>46373</v>
      </c>
      <c r="E57" s="555">
        <f>'VTX6.N (WED) &amp; VTX8.N (TUE)'!F14</f>
        <v>46374</v>
      </c>
      <c r="F57" s="555">
        <f>'VTX6.N (WED) &amp; VTX8.N (TUE)'!G14</f>
        <v>46375</v>
      </c>
      <c r="G57" s="555">
        <f>'VTX6.N (WED) &amp; VTX8.N (TUE)'!H14</f>
        <v>46376</v>
      </c>
    </row>
  </sheetData>
  <sheetProtection formatCells="0" formatColumns="0" formatRows="0" insertColumns="0" insertRows="0" insertHyperlinks="0" deleteColumns="0" deleteRows="0" pivotTables="0"/>
  <mergeCells count="15">
    <mergeCell ref="A49:A51"/>
    <mergeCell ref="B49:B51"/>
    <mergeCell ref="A28:A30"/>
    <mergeCell ref="C28:C29"/>
    <mergeCell ref="C39:C40"/>
    <mergeCell ref="C49:C50"/>
    <mergeCell ref="A39:A41"/>
    <mergeCell ref="B39:B41"/>
    <mergeCell ref="B28:B30"/>
    <mergeCell ref="C6:C7"/>
    <mergeCell ref="A17:A19"/>
    <mergeCell ref="B17:B19"/>
    <mergeCell ref="A6:A8"/>
    <mergeCell ref="B6:B8"/>
    <mergeCell ref="C17:C1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tabColor rgb="FF00B050"/>
  </sheetPr>
  <dimension ref="A3:G88"/>
  <sheetViews>
    <sheetView zoomScaleNormal="100" workbookViewId="0">
      <selection activeCell="A7" sqref="A7:A9"/>
    </sheetView>
  </sheetViews>
  <sheetFormatPr defaultRowHeight="12.75"/>
  <cols>
    <col min="1" max="1" width="25.85546875" style="102" customWidth="1"/>
    <col min="2" max="2" width="18.5703125" style="564" customWidth="1"/>
    <col min="3" max="3" width="13.42578125" style="102" customWidth="1"/>
    <col min="4" max="6" width="22.5703125" style="102" customWidth="1"/>
    <col min="7" max="8" width="19.140625" style="102" customWidth="1"/>
    <col min="9" max="16384" width="9.140625" style="102"/>
  </cols>
  <sheetData>
    <row r="3" spans="1:7" ht="20.25">
      <c r="B3" s="682" t="s">
        <v>555</v>
      </c>
      <c r="C3" s="682"/>
      <c r="D3" s="682"/>
      <c r="E3" s="682"/>
      <c r="F3" s="551"/>
      <c r="G3" s="551"/>
    </row>
    <row r="6" spans="1:7" s="536" customFormat="1" ht="15.75">
      <c r="A6" s="549" t="s">
        <v>1100</v>
      </c>
      <c r="B6" s="560"/>
      <c r="C6" s="539"/>
      <c r="D6" s="539"/>
      <c r="E6" s="539"/>
    </row>
    <row r="7" spans="1:7" s="536" customFormat="1" ht="13.5" customHeight="1">
      <c r="A7" s="827" t="s">
        <v>127</v>
      </c>
      <c r="B7" s="830" t="s">
        <v>128</v>
      </c>
      <c r="C7" s="827" t="s">
        <v>875</v>
      </c>
      <c r="D7" s="541" t="s">
        <v>329</v>
      </c>
      <c r="E7" s="541" t="s">
        <v>205</v>
      </c>
      <c r="G7" s="552"/>
    </row>
    <row r="8" spans="1:7" s="536" customFormat="1" ht="15.75">
      <c r="A8" s="827"/>
      <c r="B8" s="830"/>
      <c r="C8" s="827"/>
      <c r="D8" s="542" t="str">
        <f>CHOOSE(WEEKDAY(D10, 2), "MON", "TUE", "WED", "THU", "FRI", "SAT", "SUN")</f>
        <v>THU</v>
      </c>
      <c r="E8" s="542" t="str">
        <f>CHOOSE(WEEKDAY(E10, 2), "MON", "TUE", "WED", "THU", "FRI", "SAT", "SUN")</f>
        <v>SAT</v>
      </c>
      <c r="G8" s="553"/>
    </row>
    <row r="9" spans="1:7" s="536" customFormat="1" ht="15.75">
      <c r="A9" s="827"/>
      <c r="B9" s="830"/>
      <c r="C9" s="540" t="str">
        <f>CHOOSE(WEEKDAY(C10, 2), "MON", "TUE", "WED", "THU", "FRI", "SAT", "SUN")</f>
        <v>SAT</v>
      </c>
      <c r="D9" s="541" t="s">
        <v>556</v>
      </c>
      <c r="E9" s="541" t="s">
        <v>557</v>
      </c>
      <c r="G9" s="554"/>
    </row>
    <row r="10" spans="1:7" s="536" customFormat="1" ht="15.75">
      <c r="A10" s="548" t="str">
        <f>'VTX2.N (SAT)'!A9</f>
        <v>SITC RUIDE</v>
      </c>
      <c r="B10" s="537">
        <f>'VTX2.N (SAT)'!B9</f>
        <v>2623</v>
      </c>
      <c r="C10" s="543">
        <f>'VTX2.N (SAT)'!C9</f>
        <v>46333</v>
      </c>
      <c r="D10" s="555">
        <f>C10+5</f>
        <v>46338</v>
      </c>
      <c r="E10" s="555">
        <f>C10+7</f>
        <v>46340</v>
      </c>
      <c r="G10" s="556"/>
    </row>
    <row r="11" spans="1:7" s="536" customFormat="1" ht="15.75">
      <c r="A11" s="548" t="str">
        <f>'VTX2.N (SAT)'!A10</f>
        <v>SITC MINGDE</v>
      </c>
      <c r="B11" s="537">
        <f>'VTX2.N (SAT)'!B10</f>
        <v>2623</v>
      </c>
      <c r="C11" s="543">
        <f>'VTX2.N (SAT)'!C10</f>
        <v>46340</v>
      </c>
      <c r="D11" s="555">
        <f>C11+5</f>
        <v>46345</v>
      </c>
      <c r="E11" s="555">
        <f>C11+7</f>
        <v>46347</v>
      </c>
      <c r="G11" s="556"/>
    </row>
    <row r="12" spans="1:7" s="536" customFormat="1" ht="15.75">
      <c r="A12" s="548" t="str">
        <f>'VTX2.N (SAT)'!A11</f>
        <v>SUNRISE DRAGON</v>
      </c>
      <c r="B12" s="537">
        <f>'VTX2.N (SAT)'!B11</f>
        <v>2627</v>
      </c>
      <c r="C12" s="543">
        <f>'VTX2.N (SAT)'!C11</f>
        <v>46347</v>
      </c>
      <c r="D12" s="555">
        <f>C12+5</f>
        <v>46352</v>
      </c>
      <c r="E12" s="555">
        <f>C12+7</f>
        <v>46354</v>
      </c>
      <c r="G12" s="556"/>
    </row>
    <row r="13" spans="1:7" s="536" customFormat="1" ht="15.75">
      <c r="A13" s="548" t="str">
        <f>'VTX2.N (SAT)'!A12</f>
        <v>SITC WENDE</v>
      </c>
      <c r="B13" s="537">
        <f>'VTX2.N (SAT)'!B12</f>
        <v>2625</v>
      </c>
      <c r="C13" s="543">
        <f>'VTX2.N (SAT)'!C12</f>
        <v>46354</v>
      </c>
      <c r="D13" s="555">
        <f>C13+5</f>
        <v>46359</v>
      </c>
      <c r="E13" s="555">
        <f>C13+7</f>
        <v>46361</v>
      </c>
      <c r="F13" s="556"/>
      <c r="G13" s="556"/>
    </row>
    <row r="14" spans="1:7" s="536" customFormat="1" ht="15.75">
      <c r="A14" s="548" t="str">
        <f>'VTX2.N (SAT)'!A13</f>
        <v>SITC RUIDE</v>
      </c>
      <c r="B14" s="537">
        <f>'VTX2.N (SAT)'!B13</f>
        <v>2625</v>
      </c>
      <c r="C14" s="543">
        <f>'VTX2.N (SAT)'!C13</f>
        <v>46361</v>
      </c>
      <c r="D14" s="555">
        <f>C14+5</f>
        <v>46366</v>
      </c>
      <c r="E14" s="555">
        <f>C14+7</f>
        <v>46368</v>
      </c>
      <c r="F14" s="556"/>
      <c r="G14" s="556"/>
    </row>
    <row r="15" spans="1:7" s="536" customFormat="1" ht="15.75">
      <c r="B15" s="561"/>
    </row>
    <row r="16" spans="1:7" s="536" customFormat="1" ht="15.75">
      <c r="A16" s="549" t="s">
        <v>1101</v>
      </c>
      <c r="B16" s="560"/>
      <c r="C16" s="539"/>
      <c r="D16" s="539"/>
      <c r="E16" s="539"/>
    </row>
    <row r="17" spans="1:7" s="536" customFormat="1" ht="15.75" customHeight="1">
      <c r="A17" s="827" t="s">
        <v>127</v>
      </c>
      <c r="B17" s="830" t="s">
        <v>128</v>
      </c>
      <c r="C17" s="828" t="s">
        <v>875</v>
      </c>
      <c r="D17" s="541" t="s">
        <v>561</v>
      </c>
      <c r="E17" s="541" t="s">
        <v>205</v>
      </c>
    </row>
    <row r="18" spans="1:7" s="536" customFormat="1" ht="15.75">
      <c r="A18" s="827"/>
      <c r="B18" s="830"/>
      <c r="C18" s="829"/>
      <c r="D18" s="542" t="str">
        <f>CHOOSE(WEEKDAY(D20, 2), "MON", "TUE", "WED", "THU", "FRI", "SAT", "SUN")</f>
        <v>FRI</v>
      </c>
      <c r="E18" s="542" t="str">
        <f>CHOOSE(WEEKDAY(E20, 2), "MON", "TUE", "WED", "THU", "FRI", "SAT", "SUN")</f>
        <v>SAT</v>
      </c>
    </row>
    <row r="19" spans="1:7" s="536" customFormat="1" ht="15.75">
      <c r="A19" s="827"/>
      <c r="B19" s="830"/>
      <c r="C19" s="540" t="str">
        <f>CHOOSE(WEEKDAY(C20, 2), "MON", "TUE", "WED", "THU", "FRI", "SAT", "SUN")</f>
        <v>SAT</v>
      </c>
      <c r="D19" s="541" t="s">
        <v>559</v>
      </c>
      <c r="E19" s="541" t="s">
        <v>547</v>
      </c>
    </row>
    <row r="20" spans="1:7" s="536" customFormat="1" ht="15.75">
      <c r="A20" s="548" t="str">
        <f>'VTX3.N (SUN) &amp; CVS2 (SAT)'!I9</f>
        <v>HONG AN</v>
      </c>
      <c r="B20" s="537">
        <f>'VTX3.N (SUN) &amp; CVS2 (SAT)'!J9</f>
        <v>2626</v>
      </c>
      <c r="C20" s="543">
        <f>'VTX3.N (SUN) &amp; CVS2 (SAT)'!K9</f>
        <v>46333</v>
      </c>
      <c r="D20" s="555">
        <f t="shared" ref="D20:D25" si="0">C20+6</f>
        <v>46339</v>
      </c>
      <c r="E20" s="555">
        <f t="shared" ref="E20:E25" si="1">C20+7</f>
        <v>46340</v>
      </c>
    </row>
    <row r="21" spans="1:7" s="536" customFormat="1" ht="15.75">
      <c r="A21" s="548" t="str">
        <f>'VTX3.N (SUN) &amp; CVS2 (SAT)'!I10</f>
        <v>SITC MACAO</v>
      </c>
      <c r="B21" s="537">
        <f>'VTX3.N (SUN) &amp; CVS2 (SAT)'!J10</f>
        <v>2625</v>
      </c>
      <c r="C21" s="543">
        <f>'VTX3.N (SUN) &amp; CVS2 (SAT)'!K10</f>
        <v>46340</v>
      </c>
      <c r="D21" s="555">
        <f t="shared" si="0"/>
        <v>46346</v>
      </c>
      <c r="E21" s="555">
        <f t="shared" si="1"/>
        <v>46347</v>
      </c>
    </row>
    <row r="22" spans="1:7" s="536" customFormat="1" ht="15.75">
      <c r="A22" s="548" t="str">
        <f>'VTX3.N (SUN) &amp; CVS2 (SAT)'!I11</f>
        <v>KOTA NAZAR</v>
      </c>
      <c r="B22" s="537">
        <f>'VTX3.N (SUN) &amp; CVS2 (SAT)'!J11</f>
        <v>2646</v>
      </c>
      <c r="C22" s="543">
        <f>'VTX3.N (SUN) &amp; CVS2 (SAT)'!K11</f>
        <v>46347</v>
      </c>
      <c r="D22" s="555">
        <f t="shared" si="0"/>
        <v>46353</v>
      </c>
      <c r="E22" s="555">
        <f t="shared" si="1"/>
        <v>46354</v>
      </c>
    </row>
    <row r="23" spans="1:7" s="536" customFormat="1" ht="15.75">
      <c r="A23" s="548" t="str">
        <f>'VTX3.N (SUN) &amp; CVS2 (SAT)'!I12</f>
        <v>HONG AN</v>
      </c>
      <c r="B23" s="537">
        <f>'VTX3.N (SUN) &amp; CVS2 (SAT)'!J12</f>
        <v>2628</v>
      </c>
      <c r="C23" s="543">
        <f>'VTX3.N (SUN) &amp; CVS2 (SAT)'!K12</f>
        <v>46354</v>
      </c>
      <c r="D23" s="555">
        <f t="shared" si="0"/>
        <v>46360</v>
      </c>
      <c r="E23" s="555">
        <f t="shared" si="1"/>
        <v>46361</v>
      </c>
    </row>
    <row r="24" spans="1:7" s="536" customFormat="1" ht="15.75">
      <c r="A24" s="548" t="str">
        <f>'VTX3.N (SUN) &amp; CVS2 (SAT)'!I13</f>
        <v>SITC MACAO</v>
      </c>
      <c r="B24" s="537">
        <f>'VTX3.N (SUN) &amp; CVS2 (SAT)'!J13</f>
        <v>2627</v>
      </c>
      <c r="C24" s="543">
        <f>'VTX3.N (SUN) &amp; CVS2 (SAT)'!K13</f>
        <v>46361</v>
      </c>
      <c r="D24" s="555">
        <f t="shared" si="0"/>
        <v>46367</v>
      </c>
      <c r="E24" s="555">
        <f t="shared" si="1"/>
        <v>46368</v>
      </c>
    </row>
    <row r="25" spans="1:7" s="536" customFormat="1" ht="15.75">
      <c r="A25" s="548"/>
      <c r="B25" s="537"/>
      <c r="C25" s="543">
        <f>'VTX3.N (SUN) &amp; CVS2 (SAT)'!K14</f>
        <v>46368</v>
      </c>
      <c r="D25" s="555">
        <f t="shared" si="0"/>
        <v>46374</v>
      </c>
      <c r="E25" s="555">
        <f t="shared" si="1"/>
        <v>46375</v>
      </c>
    </row>
    <row r="26" spans="1:7" s="536" customFormat="1" ht="15.75">
      <c r="B26" s="561"/>
    </row>
    <row r="27" spans="1:7" s="536" customFormat="1" ht="15.75">
      <c r="A27" s="549" t="s">
        <v>1203</v>
      </c>
      <c r="B27" s="560"/>
      <c r="C27" s="539"/>
      <c r="D27" s="539"/>
      <c r="E27" s="539"/>
      <c r="F27" s="539"/>
      <c r="G27" s="539"/>
    </row>
    <row r="28" spans="1:7" s="536" customFormat="1" ht="15.75">
      <c r="A28" s="827" t="s">
        <v>127</v>
      </c>
      <c r="B28" s="830" t="s">
        <v>128</v>
      </c>
      <c r="C28" s="827" t="s">
        <v>562</v>
      </c>
      <c r="D28" s="541" t="s">
        <v>563</v>
      </c>
      <c r="E28" s="541" t="s">
        <v>564</v>
      </c>
      <c r="F28" s="541" t="s">
        <v>565</v>
      </c>
      <c r="G28" s="541" t="s">
        <v>566</v>
      </c>
    </row>
    <row r="29" spans="1:7" s="536" customFormat="1" ht="15.75">
      <c r="A29" s="827"/>
      <c r="B29" s="830"/>
      <c r="C29" s="827"/>
      <c r="D29" s="542" t="s">
        <v>11</v>
      </c>
      <c r="E29" s="542" t="s">
        <v>6</v>
      </c>
      <c r="F29" s="542" t="s">
        <v>11</v>
      </c>
      <c r="G29" s="542" t="s">
        <v>6</v>
      </c>
    </row>
    <row r="30" spans="1:7" s="536" customFormat="1" ht="15.75">
      <c r="A30" s="827"/>
      <c r="B30" s="830"/>
      <c r="C30" s="827"/>
      <c r="D30" s="541" t="s">
        <v>567</v>
      </c>
      <c r="E30" s="541" t="s">
        <v>556</v>
      </c>
      <c r="F30" s="541" t="s">
        <v>549</v>
      </c>
      <c r="G30" s="541" t="s">
        <v>551</v>
      </c>
    </row>
    <row r="31" spans="1:7" s="536" customFormat="1" ht="15.75">
      <c r="A31" s="548" t="str">
        <f>'CBX2.S (WED) &amp; CBX2.N (THU)'!A9</f>
        <v>SITC YUANMING</v>
      </c>
      <c r="B31" s="537">
        <f>'CBX2.S (WED) &amp; CBX2.N (THU)'!B9</f>
        <v>2616</v>
      </c>
      <c r="C31" s="543">
        <f>'CBX2.S (WED) &amp; CBX2.N (THU)'!C9</f>
        <v>46330</v>
      </c>
      <c r="D31" s="555">
        <f>C31+3</f>
        <v>46333</v>
      </c>
      <c r="E31" s="555">
        <f>C31+5</f>
        <v>46335</v>
      </c>
      <c r="F31" s="555">
        <f>C31+10</f>
        <v>46340</v>
      </c>
      <c r="G31" s="555">
        <f>C31+12</f>
        <v>46342</v>
      </c>
    </row>
    <row r="32" spans="1:7" s="536" customFormat="1" ht="15.75">
      <c r="A32" s="548" t="str">
        <f>'CBX2.S (WED) &amp; CBX2.N (THU)'!A10</f>
        <v>SITC HUIMING</v>
      </c>
      <c r="B32" s="537">
        <f>'CBX2.S (WED) &amp; CBX2.N (THU)'!B10</f>
        <v>2614</v>
      </c>
      <c r="C32" s="543">
        <f>'CBX2.S (WED) &amp; CBX2.N (THU)'!C10</f>
        <v>46337</v>
      </c>
      <c r="D32" s="555">
        <f>C32+3</f>
        <v>46340</v>
      </c>
      <c r="E32" s="555">
        <f>C32+5</f>
        <v>46342</v>
      </c>
      <c r="F32" s="555">
        <f>C32+10</f>
        <v>46347</v>
      </c>
      <c r="G32" s="555">
        <f>C32+12</f>
        <v>46349</v>
      </c>
    </row>
    <row r="33" spans="1:7" s="536" customFormat="1" ht="15.75">
      <c r="A33" s="548" t="str">
        <f>'CBX2.S (WED) &amp; CBX2.N (THU)'!A11</f>
        <v>SITC CHANGMING</v>
      </c>
      <c r="B33" s="537">
        <f>'CBX2.S (WED) &amp; CBX2.N (THU)'!B11</f>
        <v>2616</v>
      </c>
      <c r="C33" s="543">
        <f>'CBX2.S (WED) &amp; CBX2.N (THU)'!C11</f>
        <v>46344</v>
      </c>
      <c r="D33" s="555">
        <f>C33+3</f>
        <v>46347</v>
      </c>
      <c r="E33" s="555">
        <f>C33+5</f>
        <v>46349</v>
      </c>
      <c r="F33" s="555">
        <f>C33+10</f>
        <v>46354</v>
      </c>
      <c r="G33" s="555">
        <f>C33+12</f>
        <v>46356</v>
      </c>
    </row>
    <row r="34" spans="1:7" s="536" customFormat="1" ht="15.75">
      <c r="A34" s="548" t="str">
        <f>'CBX2.S (WED) &amp; CBX2.N (THU)'!A12</f>
        <v>SITC RUIMING</v>
      </c>
      <c r="B34" s="537">
        <f>'CBX2.S (WED) &amp; CBX2.N (THU)'!B12</f>
        <v>2618</v>
      </c>
      <c r="C34" s="543">
        <f>'CBX2.S (WED) &amp; CBX2.N (THU)'!C12</f>
        <v>46351</v>
      </c>
      <c r="D34" s="555">
        <f>C34+3</f>
        <v>46354</v>
      </c>
      <c r="E34" s="555">
        <f>C34+5</f>
        <v>46356</v>
      </c>
      <c r="F34" s="555">
        <f>C34+10</f>
        <v>46361</v>
      </c>
      <c r="G34" s="555">
        <f>C34+12</f>
        <v>46363</v>
      </c>
    </row>
    <row r="35" spans="1:7" s="536" customFormat="1" ht="15.75">
      <c r="A35" s="548" t="str">
        <f>'CBX2.S (WED) &amp; CBX2.N (THU)'!A13</f>
        <v>SITC SHENGMING</v>
      </c>
      <c r="B35" s="537">
        <f>'CBX2.S (WED) &amp; CBX2.N (THU)'!B13</f>
        <v>2616</v>
      </c>
      <c r="C35" s="543">
        <f>'CBX2.S (WED) &amp; CBX2.N (THU)'!C13</f>
        <v>46358</v>
      </c>
      <c r="D35" s="555">
        <f>C35+3</f>
        <v>46361</v>
      </c>
      <c r="E35" s="555">
        <f>C35+5</f>
        <v>46363</v>
      </c>
      <c r="F35" s="555">
        <f>C35+10</f>
        <v>46368</v>
      </c>
      <c r="G35" s="555">
        <f>C35+12</f>
        <v>46370</v>
      </c>
    </row>
    <row r="36" spans="1:7" s="536" customFormat="1" ht="15.75">
      <c r="B36" s="561"/>
    </row>
    <row r="37" spans="1:7" s="536" customFormat="1" ht="15.75">
      <c r="A37" s="549" t="s">
        <v>1204</v>
      </c>
      <c r="B37" s="560"/>
      <c r="C37" s="539"/>
      <c r="D37" s="539"/>
    </row>
    <row r="38" spans="1:7" s="536" customFormat="1" ht="15.75">
      <c r="A38" s="827" t="s">
        <v>127</v>
      </c>
      <c r="B38" s="830" t="s">
        <v>128</v>
      </c>
      <c r="C38" s="827" t="s">
        <v>568</v>
      </c>
      <c r="D38" s="541" t="s">
        <v>224</v>
      </c>
    </row>
    <row r="39" spans="1:7" s="536" customFormat="1" ht="15.75">
      <c r="A39" s="827"/>
      <c r="B39" s="830"/>
      <c r="C39" s="827"/>
      <c r="D39" s="542" t="s">
        <v>7</v>
      </c>
    </row>
    <row r="40" spans="1:7" s="536" customFormat="1" ht="15.75">
      <c r="A40" s="827"/>
      <c r="B40" s="830"/>
      <c r="C40" s="827"/>
      <c r="D40" s="541" t="s">
        <v>133</v>
      </c>
    </row>
    <row r="41" spans="1:7" s="536" customFormat="1" ht="15.75">
      <c r="A41" s="548" t="str">
        <f>'VTX3.N (SUN) &amp; CVS2 (SAT)'!A9</f>
        <v>SITC RENDE</v>
      </c>
      <c r="B41" s="537" t="str">
        <f>'VTX3.N (SUN) &amp; CVS2 (SAT)'!B9</f>
        <v>2623N</v>
      </c>
      <c r="C41" s="543">
        <f>'VTX3.N (SUN) &amp; CVS2 (SAT)'!C9</f>
        <v>46327</v>
      </c>
      <c r="D41" s="555">
        <f>C41+3</f>
        <v>46330</v>
      </c>
    </row>
    <row r="42" spans="1:7" s="536" customFormat="1" ht="15.75">
      <c r="A42" s="548" t="str">
        <f>'VTX3.N (SUN) &amp; CVS2 (SAT)'!A10</f>
        <v>SITC CHANGDE</v>
      </c>
      <c r="B42" s="537" t="str">
        <f>'VTX3.N (SUN) &amp; CVS2 (SAT)'!B10</f>
        <v>2623N</v>
      </c>
      <c r="C42" s="543">
        <f>'VTX3.N (SUN) &amp; CVS2 (SAT)'!C10</f>
        <v>46334</v>
      </c>
      <c r="D42" s="555">
        <f>C42+3</f>
        <v>46337</v>
      </c>
    </row>
    <row r="43" spans="1:7" s="536" customFormat="1" ht="15.75">
      <c r="A43" s="548" t="str">
        <f>'VTX3.N (SUN) &amp; CVS2 (SAT)'!A11</f>
        <v>SITC FUJIAN</v>
      </c>
      <c r="B43" s="537">
        <f>'VTX3.N (SUN) &amp; CVS2 (SAT)'!B11</f>
        <v>2627</v>
      </c>
      <c r="C43" s="543">
        <f>'VTX3.N (SUN) &amp; CVS2 (SAT)'!C11</f>
        <v>46341</v>
      </c>
      <c r="D43" s="555">
        <f>C43+3</f>
        <v>46344</v>
      </c>
    </row>
    <row r="44" spans="1:7" s="536" customFormat="1" ht="15.75">
      <c r="A44" s="548" t="str">
        <f>'VTX3.N (SUN) &amp; CVS2 (SAT)'!A12</f>
        <v>SITC SHENGDE</v>
      </c>
      <c r="B44" s="537">
        <f>'VTX3.N (SUN) &amp; CVS2 (SAT)'!B12</f>
        <v>2625</v>
      </c>
      <c r="C44" s="543">
        <f>'VTX3.N (SUN) &amp; CVS2 (SAT)'!C12</f>
        <v>46348</v>
      </c>
      <c r="D44" s="555">
        <f>C44+3</f>
        <v>46351</v>
      </c>
    </row>
    <row r="45" spans="1:7" s="536" customFormat="1" ht="15.75">
      <c r="A45" s="548" t="str">
        <f>'VTX3.N (SUN) &amp; CVS2 (SAT)'!A13</f>
        <v>SITC RENDE</v>
      </c>
      <c r="B45" s="537">
        <f>'VTX3.N (SUN) &amp; CVS2 (SAT)'!B13</f>
        <v>2625</v>
      </c>
      <c r="C45" s="543">
        <f>'VTX3.N (SUN) &amp; CVS2 (SAT)'!C13</f>
        <v>46355</v>
      </c>
      <c r="D45" s="555">
        <f>C45+3</f>
        <v>46358</v>
      </c>
    </row>
    <row r="46" spans="1:7" s="536" customFormat="1" ht="15.75">
      <c r="B46" s="561"/>
    </row>
    <row r="47" spans="1:7" s="536" customFormat="1" ht="15.75">
      <c r="A47" s="557" t="s">
        <v>1205</v>
      </c>
      <c r="B47" s="562"/>
      <c r="C47" s="558"/>
      <c r="D47" s="558"/>
    </row>
    <row r="48" spans="1:7" s="536" customFormat="1" ht="15.75">
      <c r="A48" s="827" t="s">
        <v>127</v>
      </c>
      <c r="B48" s="830" t="s">
        <v>128</v>
      </c>
      <c r="C48" s="827" t="s">
        <v>558</v>
      </c>
      <c r="D48" s="541" t="s">
        <v>569</v>
      </c>
    </row>
    <row r="49" spans="1:6" s="536" customFormat="1" ht="15.75">
      <c r="A49" s="827"/>
      <c r="B49" s="830"/>
      <c r="C49" s="827"/>
      <c r="D49" s="542" t="s">
        <v>10</v>
      </c>
    </row>
    <row r="50" spans="1:6" s="536" customFormat="1" ht="15.75">
      <c r="A50" s="827"/>
      <c r="B50" s="830"/>
      <c r="C50" s="827"/>
      <c r="D50" s="541" t="s">
        <v>567</v>
      </c>
    </row>
    <row r="51" spans="1:6" s="536" customFormat="1" ht="15.75">
      <c r="A51" s="548" t="str">
        <f>'VTX6.N (WED) &amp; VTX8.N (TUE)'!A9</f>
        <v>SITC XIN</v>
      </c>
      <c r="B51" s="681" t="str">
        <f>'VTX6.N (WED) &amp; VTX8.N (TUE)'!B9</f>
        <v>2625N</v>
      </c>
      <c r="C51" s="543">
        <f>'VTX6.N (WED) &amp; VTX8.N (TUE)'!C9</f>
        <v>46330</v>
      </c>
      <c r="D51" s="555">
        <f>C51+3</f>
        <v>46333</v>
      </c>
    </row>
    <row r="52" spans="1:6" s="536" customFormat="1" ht="15.75">
      <c r="A52" s="548" t="str">
        <f>'VTX6.N (WED) &amp; VTX8.N (TUE)'!A10</f>
        <v>SITC KEELUNG</v>
      </c>
      <c r="B52" s="681" t="str">
        <f>'VTX6.N (WED) &amp; VTX8.N (TUE)'!B10</f>
        <v>2625N</v>
      </c>
      <c r="C52" s="543">
        <f>'VTX6.N (WED) &amp; VTX8.N (TUE)'!C10</f>
        <v>46337</v>
      </c>
      <c r="D52" s="555">
        <f>C52+3</f>
        <v>46340</v>
      </c>
    </row>
    <row r="53" spans="1:6" s="536" customFormat="1" ht="15.75">
      <c r="A53" s="548" t="str">
        <f>'VTX6.N (WED) &amp; VTX8.N (TUE)'!A11</f>
        <v>SITC KANTO</v>
      </c>
      <c r="B53" s="681" t="str">
        <f>'VTX6.N (WED) &amp; VTX8.N (TUE)'!B11</f>
        <v>2627N</v>
      </c>
      <c r="C53" s="543">
        <f>'VTX6.N (WED) &amp; VTX8.N (TUE)'!C11</f>
        <v>46344</v>
      </c>
      <c r="D53" s="555">
        <f>C53+3</f>
        <v>46347</v>
      </c>
    </row>
    <row r="54" spans="1:6" s="536" customFormat="1" ht="15.75">
      <c r="A54" s="548" t="str">
        <f>'VTX6.N (WED) &amp; VTX8.N (TUE)'!A12</f>
        <v>SITC RUNDE</v>
      </c>
      <c r="B54" s="681" t="str">
        <f>'VTX6.N (WED) &amp; VTX8.N (TUE)'!B12</f>
        <v>2625N</v>
      </c>
      <c r="C54" s="543">
        <f>'VTX6.N (WED) &amp; VTX8.N (TUE)'!C12</f>
        <v>46351</v>
      </c>
      <c r="D54" s="555">
        <f>C54+3</f>
        <v>46354</v>
      </c>
    </row>
    <row r="55" spans="1:6" s="536" customFormat="1" ht="15.75">
      <c r="A55" s="548" t="str">
        <f>'VTX6.N (WED) &amp; VTX8.N (TUE)'!A13</f>
        <v>SITC XIN</v>
      </c>
      <c r="B55" s="681" t="str">
        <f>'VTX6.N (WED) &amp; VTX8.N (TUE)'!B13</f>
        <v>2627N</v>
      </c>
      <c r="C55" s="543">
        <f>'VTX6.N (WED) &amp; VTX8.N (TUE)'!C13</f>
        <v>46358</v>
      </c>
      <c r="D55" s="555">
        <f>C55+3</f>
        <v>46361</v>
      </c>
    </row>
    <row r="56" spans="1:6" s="536" customFormat="1" ht="15.75">
      <c r="B56" s="561"/>
    </row>
    <row r="57" spans="1:6" s="536" customFormat="1" ht="15.75">
      <c r="A57" s="559" t="s">
        <v>1206</v>
      </c>
      <c r="B57" s="563"/>
      <c r="C57" s="559"/>
      <c r="D57" s="559"/>
      <c r="E57" s="559"/>
      <c r="F57" s="559"/>
    </row>
    <row r="58" spans="1:6" s="536" customFormat="1" ht="15.75">
      <c r="A58" s="827" t="s">
        <v>127</v>
      </c>
      <c r="B58" s="830" t="s">
        <v>128</v>
      </c>
      <c r="C58" s="827" t="s">
        <v>558</v>
      </c>
      <c r="D58" s="541" t="s">
        <v>563</v>
      </c>
      <c r="E58" s="541" t="s">
        <v>570</v>
      </c>
      <c r="F58" s="541" t="s">
        <v>566</v>
      </c>
    </row>
    <row r="59" spans="1:6" s="536" customFormat="1" ht="15.75">
      <c r="A59" s="827"/>
      <c r="B59" s="830"/>
      <c r="C59" s="827"/>
      <c r="D59" s="542" t="s">
        <v>10</v>
      </c>
      <c r="E59" s="542" t="s">
        <v>6</v>
      </c>
      <c r="F59" s="542" t="s">
        <v>7</v>
      </c>
    </row>
    <row r="60" spans="1:6" s="536" customFormat="1" ht="15.75">
      <c r="A60" s="827"/>
      <c r="B60" s="830"/>
      <c r="C60" s="827"/>
      <c r="D60" s="541" t="s">
        <v>567</v>
      </c>
      <c r="E60" s="541" t="s">
        <v>551</v>
      </c>
      <c r="F60" s="542" t="s">
        <v>571</v>
      </c>
    </row>
    <row r="61" spans="1:6" s="536" customFormat="1" ht="15.75">
      <c r="A61" s="548" t="str">
        <f>'VTX5.N (WED)'!A9</f>
        <v>SITC JIADE</v>
      </c>
      <c r="B61" s="681" t="str">
        <f>'VTX5.N (WED)'!B9</f>
        <v>2623N</v>
      </c>
      <c r="C61" s="543">
        <f>'VTX5.N (WED)'!C9</f>
        <v>46330</v>
      </c>
      <c r="D61" s="555">
        <f>C61+3</f>
        <v>46333</v>
      </c>
      <c r="E61" s="555">
        <f>C61+12</f>
        <v>46342</v>
      </c>
      <c r="F61" s="555">
        <f>C61+14</f>
        <v>46344</v>
      </c>
    </row>
    <row r="62" spans="1:6" s="536" customFormat="1" ht="15.75">
      <c r="A62" s="548" t="str">
        <f>'VTX5.N (WED)'!A10</f>
        <v xml:space="preserve">ZHONG GU NAN HAI </v>
      </c>
      <c r="B62" s="681">
        <f>'VTX5.N (WED)'!B10</f>
        <v>2643</v>
      </c>
      <c r="C62" s="543">
        <f>'VTX5.N (WED)'!C10</f>
        <v>46337</v>
      </c>
      <c r="D62" s="555">
        <f>C62+3</f>
        <v>46340</v>
      </c>
      <c r="E62" s="555">
        <f>C62+12</f>
        <v>46349</v>
      </c>
      <c r="F62" s="555">
        <f>C62+14</f>
        <v>46351</v>
      </c>
    </row>
    <row r="63" spans="1:6" s="536" customFormat="1" ht="15.75">
      <c r="A63" s="548" t="str">
        <f>'VTX5.N (WED)'!A11</f>
        <v>SITC HAINAN</v>
      </c>
      <c r="B63" s="681">
        <f>'VTX5.N (WED)'!B11</f>
        <v>2627</v>
      </c>
      <c r="C63" s="543">
        <f>'VTX5.N (WED)'!C11</f>
        <v>46344</v>
      </c>
      <c r="D63" s="555">
        <f>C63+3</f>
        <v>46347</v>
      </c>
      <c r="E63" s="555">
        <f>C63+12</f>
        <v>46356</v>
      </c>
      <c r="F63" s="555">
        <f>C63+14</f>
        <v>46358</v>
      </c>
    </row>
    <row r="64" spans="1:6" s="536" customFormat="1" ht="15.75">
      <c r="A64" s="548" t="str">
        <f>'VTX5.N (WED)'!A12</f>
        <v>ASL TAIPEI</v>
      </c>
      <c r="B64" s="681">
        <f>'VTX5.N (WED)'!B12</f>
        <v>2645</v>
      </c>
      <c r="C64" s="543">
        <f>'VTX5.N (WED)'!C12</f>
        <v>46351</v>
      </c>
      <c r="D64" s="555">
        <f>C64+3</f>
        <v>46354</v>
      </c>
      <c r="E64" s="555">
        <f>C64+12</f>
        <v>46363</v>
      </c>
      <c r="F64" s="555">
        <f>C64+14</f>
        <v>46365</v>
      </c>
    </row>
    <row r="65" spans="1:6" s="536" customFormat="1" ht="15.75">
      <c r="A65" s="548" t="str">
        <f>'VTX5.N (WED)'!A13</f>
        <v>SITC JIADE</v>
      </c>
      <c r="B65" s="681">
        <f>'VTX5.N (WED)'!B13</f>
        <v>2625</v>
      </c>
      <c r="C65" s="543">
        <f>'VTX5.N (WED)'!C13</f>
        <v>46358</v>
      </c>
      <c r="D65" s="555">
        <f>C65+3</f>
        <v>46361</v>
      </c>
      <c r="E65" s="555">
        <f>C65+12</f>
        <v>46370</v>
      </c>
      <c r="F65" s="555">
        <f>C65+14</f>
        <v>46372</v>
      </c>
    </row>
    <row r="66" spans="1:6" s="536" customFormat="1" ht="15.75">
      <c r="B66" s="561"/>
    </row>
    <row r="67" spans="1:6" s="536" customFormat="1" ht="15.75">
      <c r="A67" s="565" t="s">
        <v>1207</v>
      </c>
      <c r="B67" s="560"/>
      <c r="C67" s="559"/>
      <c r="D67" s="539"/>
      <c r="E67" s="539"/>
    </row>
    <row r="68" spans="1:6" s="536" customFormat="1" ht="15.75">
      <c r="A68" s="827" t="s">
        <v>127</v>
      </c>
      <c r="B68" s="830" t="s">
        <v>128</v>
      </c>
      <c r="C68" s="827" t="s">
        <v>558</v>
      </c>
      <c r="D68" s="541" t="s">
        <v>572</v>
      </c>
      <c r="E68" s="541" t="s">
        <v>224</v>
      </c>
    </row>
    <row r="69" spans="1:6" s="536" customFormat="1" ht="15.75">
      <c r="A69" s="827"/>
      <c r="B69" s="830"/>
      <c r="C69" s="827"/>
      <c r="D69" s="542" t="s">
        <v>9</v>
      </c>
      <c r="E69" s="542" t="s">
        <v>10</v>
      </c>
    </row>
    <row r="70" spans="1:6" s="536" customFormat="1" ht="15.75">
      <c r="A70" s="827"/>
      <c r="B70" s="830"/>
      <c r="C70" s="827"/>
      <c r="D70" s="541" t="s">
        <v>206</v>
      </c>
      <c r="E70" s="541" t="s">
        <v>554</v>
      </c>
    </row>
    <row r="71" spans="1:6" s="536" customFormat="1" ht="15.75">
      <c r="A71" s="548" t="s">
        <v>573</v>
      </c>
      <c r="B71" s="537" t="s">
        <v>574</v>
      </c>
      <c r="C71" s="543">
        <v>45721</v>
      </c>
      <c r="D71" s="555">
        <v>45730</v>
      </c>
      <c r="E71" s="555">
        <v>45731</v>
      </c>
    </row>
    <row r="72" spans="1:6" s="536" customFormat="1" ht="15.75">
      <c r="A72" s="548" t="s">
        <v>575</v>
      </c>
      <c r="B72" s="537" t="s">
        <v>574</v>
      </c>
      <c r="C72" s="543">
        <v>45728</v>
      </c>
      <c r="D72" s="555">
        <v>45737</v>
      </c>
      <c r="E72" s="555">
        <v>45738</v>
      </c>
    </row>
    <row r="73" spans="1:6" s="536" customFormat="1" ht="15.75">
      <c r="A73" s="548" t="s">
        <v>576</v>
      </c>
      <c r="B73" s="537" t="s">
        <v>577</v>
      </c>
      <c r="C73" s="543">
        <v>45735</v>
      </c>
      <c r="D73" s="555">
        <v>45744</v>
      </c>
      <c r="E73" s="555">
        <v>45745</v>
      </c>
    </row>
    <row r="74" spans="1:6" s="536" customFormat="1" ht="15.75">
      <c r="A74" s="548" t="s">
        <v>573</v>
      </c>
      <c r="B74" s="537" t="s">
        <v>578</v>
      </c>
      <c r="C74" s="543">
        <v>45742</v>
      </c>
      <c r="D74" s="555">
        <v>45751</v>
      </c>
      <c r="E74" s="555">
        <v>45752</v>
      </c>
    </row>
    <row r="75" spans="1:6" s="536" customFormat="1" ht="15.75">
      <c r="A75" s="548" t="s">
        <v>575</v>
      </c>
      <c r="B75" s="537" t="s">
        <v>578</v>
      </c>
      <c r="C75" s="543">
        <v>45749</v>
      </c>
      <c r="D75" s="555">
        <v>45758</v>
      </c>
      <c r="E75" s="555">
        <v>45759</v>
      </c>
    </row>
    <row r="76" spans="1:6" s="536" customFormat="1" ht="15.75">
      <c r="B76" s="561"/>
    </row>
    <row r="77" spans="1:6" s="536" customFormat="1" ht="15.75">
      <c r="A77" s="566" t="s">
        <v>1208</v>
      </c>
      <c r="B77" s="560"/>
      <c r="C77" s="559"/>
      <c r="D77" s="539"/>
      <c r="E77" s="539"/>
      <c r="F77" s="566"/>
    </row>
    <row r="78" spans="1:6" s="536" customFormat="1" ht="14.25" customHeight="1">
      <c r="A78" s="827" t="s">
        <v>127</v>
      </c>
      <c r="B78" s="830" t="s">
        <v>128</v>
      </c>
      <c r="C78" s="827" t="s">
        <v>560</v>
      </c>
      <c r="D78" s="541" t="s">
        <v>579</v>
      </c>
      <c r="E78" s="541" t="s">
        <v>572</v>
      </c>
      <c r="F78" s="541" t="s">
        <v>224</v>
      </c>
    </row>
    <row r="79" spans="1:6" s="536" customFormat="1" ht="15.75">
      <c r="A79" s="827"/>
      <c r="B79" s="830"/>
      <c r="C79" s="827"/>
      <c r="D79" s="542" t="s">
        <v>6</v>
      </c>
      <c r="E79" s="542" t="s">
        <v>9</v>
      </c>
      <c r="F79" s="542" t="s">
        <v>11</v>
      </c>
    </row>
    <row r="80" spans="1:6" s="536" customFormat="1" ht="15.75">
      <c r="A80" s="827"/>
      <c r="B80" s="830"/>
      <c r="C80" s="827"/>
      <c r="D80" s="541" t="s">
        <v>133</v>
      </c>
      <c r="E80" s="541" t="s">
        <v>559</v>
      </c>
      <c r="F80" s="542" t="s">
        <v>226</v>
      </c>
    </row>
    <row r="81" spans="1:6" s="536" customFormat="1" ht="15.75">
      <c r="A81" s="548" t="s">
        <v>580</v>
      </c>
      <c r="B81" s="537" t="s">
        <v>581</v>
      </c>
      <c r="C81" s="543">
        <v>45815</v>
      </c>
      <c r="D81" s="555" t="s">
        <v>145</v>
      </c>
      <c r="E81" s="555">
        <f t="shared" ref="E81:E85" si="2">C81+6</f>
        <v>45821</v>
      </c>
      <c r="F81" s="555">
        <f t="shared" ref="F81:F85" si="3">C81+8</f>
        <v>45823</v>
      </c>
    </row>
    <row r="82" spans="1:6" s="536" customFormat="1" ht="15.75">
      <c r="A82" s="548" t="s">
        <v>582</v>
      </c>
      <c r="B82" s="537" t="s">
        <v>583</v>
      </c>
      <c r="C82" s="543">
        <f>C81+7</f>
        <v>45822</v>
      </c>
      <c r="D82" s="555">
        <f>C82+3</f>
        <v>45825</v>
      </c>
      <c r="E82" s="555">
        <f t="shared" si="2"/>
        <v>45828</v>
      </c>
      <c r="F82" s="555">
        <f t="shared" si="3"/>
        <v>45830</v>
      </c>
    </row>
    <row r="83" spans="1:6" s="536" customFormat="1" ht="15.75">
      <c r="A83" s="548" t="s">
        <v>584</v>
      </c>
      <c r="B83" s="537" t="s">
        <v>585</v>
      </c>
      <c r="C83" s="543">
        <f>C82+7</f>
        <v>45829</v>
      </c>
      <c r="D83" s="555">
        <f>C83+3</f>
        <v>45832</v>
      </c>
      <c r="E83" s="555">
        <f t="shared" si="2"/>
        <v>45835</v>
      </c>
      <c r="F83" s="555">
        <f t="shared" si="3"/>
        <v>45837</v>
      </c>
    </row>
    <row r="84" spans="1:6" s="536" customFormat="1" ht="15.75">
      <c r="A84" s="548" t="s">
        <v>580</v>
      </c>
      <c r="B84" s="537" t="s">
        <v>586</v>
      </c>
      <c r="C84" s="543">
        <f>C83+7</f>
        <v>45836</v>
      </c>
      <c r="D84" s="555">
        <f>C84+3</f>
        <v>45839</v>
      </c>
      <c r="E84" s="555">
        <f t="shared" si="2"/>
        <v>45842</v>
      </c>
      <c r="F84" s="555">
        <f t="shared" si="3"/>
        <v>45844</v>
      </c>
    </row>
    <row r="85" spans="1:6" s="536" customFormat="1" ht="15.75">
      <c r="A85" s="548" t="s">
        <v>582</v>
      </c>
      <c r="B85" s="537" t="s">
        <v>587</v>
      </c>
      <c r="C85" s="543">
        <f>C84+7</f>
        <v>45843</v>
      </c>
      <c r="D85" s="555">
        <f>C85+3</f>
        <v>45846</v>
      </c>
      <c r="E85" s="555">
        <f t="shared" si="2"/>
        <v>45849</v>
      </c>
      <c r="F85" s="555">
        <f t="shared" si="3"/>
        <v>45851</v>
      </c>
    </row>
    <row r="86" spans="1:6" s="536" customFormat="1" ht="15.75">
      <c r="B86" s="561"/>
    </row>
    <row r="87" spans="1:6" s="536" customFormat="1" ht="15.75">
      <c r="B87" s="561"/>
    </row>
    <row r="88" spans="1:6" s="536" customFormat="1" ht="15.75">
      <c r="B88" s="561"/>
    </row>
  </sheetData>
  <sheetProtection formatCells="0" formatColumns="0" formatRows="0" insertColumns="0" insertRows="0" insertHyperlinks="0" deleteColumns="0" deleteRows="0" pivotTables="0"/>
  <mergeCells count="24">
    <mergeCell ref="A78:A80"/>
    <mergeCell ref="B78:B80"/>
    <mergeCell ref="C78:C80"/>
    <mergeCell ref="A17:A19"/>
    <mergeCell ref="B17:B19"/>
    <mergeCell ref="A28:A30"/>
    <mergeCell ref="A68:A70"/>
    <mergeCell ref="B68:B70"/>
    <mergeCell ref="C68:C70"/>
    <mergeCell ref="A38:A40"/>
    <mergeCell ref="A58:A60"/>
    <mergeCell ref="B58:B60"/>
    <mergeCell ref="C58:C60"/>
    <mergeCell ref="B38:B40"/>
    <mergeCell ref="C38:C40"/>
    <mergeCell ref="A48:A50"/>
    <mergeCell ref="B48:B50"/>
    <mergeCell ref="C48:C50"/>
    <mergeCell ref="B28:B30"/>
    <mergeCell ref="C28:C30"/>
    <mergeCell ref="A7:A9"/>
    <mergeCell ref="B7:B9"/>
    <mergeCell ref="C7:C8"/>
    <mergeCell ref="C17:C18"/>
  </mergeCells>
  <pageMargins left="0.7" right="0.7" top="0.75" bottom="0.75" header="0.3" footer="0.3"/>
  <pageSetup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>
    <tabColor theme="9" tint="-0.499984740745262"/>
  </sheetPr>
  <dimension ref="A1:O33"/>
  <sheetViews>
    <sheetView zoomScaleNormal="100" zoomScaleSheetLayoutView="100" workbookViewId="0">
      <selection activeCell="A6" sqref="A6:A7"/>
    </sheetView>
  </sheetViews>
  <sheetFormatPr defaultRowHeight="12.75"/>
  <cols>
    <col min="1" max="1" width="22.85546875" style="495" customWidth="1"/>
    <col min="2" max="2" width="9.5703125" style="495" customWidth="1"/>
    <col min="3" max="3" width="14.42578125" style="495" customWidth="1"/>
    <col min="4" max="5" width="14.28515625" style="495" customWidth="1"/>
    <col min="6" max="7" width="27.28515625" style="495" customWidth="1"/>
    <col min="8" max="8" width="4.28515625" style="495" customWidth="1"/>
    <col min="9" max="9" width="22.5703125" style="495" customWidth="1"/>
    <col min="10" max="10" width="9.5703125" style="495" customWidth="1"/>
    <col min="11" max="11" width="14.42578125" style="495" customWidth="1"/>
    <col min="12" max="13" width="14.28515625" style="495" customWidth="1"/>
    <col min="14" max="15" width="27.28515625" style="495" customWidth="1"/>
    <col min="16" max="16384" width="9.140625" style="495"/>
  </cols>
  <sheetData>
    <row r="1" spans="1:15" ht="19.5">
      <c r="B1" s="496" t="s">
        <v>0</v>
      </c>
      <c r="C1" s="497"/>
      <c r="D1" s="497"/>
      <c r="E1" s="497"/>
      <c r="F1" s="497"/>
    </row>
    <row r="2" spans="1:15" ht="15">
      <c r="B2" s="498" t="s">
        <v>1</v>
      </c>
      <c r="C2" s="499"/>
      <c r="E2" s="500"/>
      <c r="F2" s="500"/>
      <c r="G2" s="500"/>
    </row>
    <row r="3" spans="1:15" ht="14.25">
      <c r="A3" s="499"/>
      <c r="B3" s="499" t="s">
        <v>2</v>
      </c>
      <c r="C3" s="499"/>
      <c r="D3" s="499"/>
      <c r="E3" s="499"/>
      <c r="F3" s="499"/>
      <c r="G3" s="499"/>
    </row>
    <row r="4" spans="1:15" ht="16.5">
      <c r="A4" s="533"/>
      <c r="B4" s="533"/>
      <c r="C4" s="534"/>
      <c r="D4" s="535"/>
      <c r="E4" s="535"/>
      <c r="F4" s="501"/>
      <c r="G4" s="501"/>
    </row>
    <row r="5" spans="1:15" s="502" customFormat="1" ht="33">
      <c r="A5" s="831" t="s">
        <v>1201</v>
      </c>
      <c r="B5" s="831"/>
      <c r="C5" s="831"/>
      <c r="D5" s="831"/>
      <c r="E5" s="831"/>
      <c r="F5" s="831"/>
      <c r="G5" s="831"/>
      <c r="I5" s="836" t="s">
        <v>1202</v>
      </c>
      <c r="J5" s="836"/>
      <c r="K5" s="836"/>
      <c r="L5" s="836"/>
      <c r="M5" s="836"/>
      <c r="N5" s="836"/>
      <c r="O5" s="836"/>
    </row>
    <row r="6" spans="1:15" ht="33">
      <c r="A6" s="832" t="s">
        <v>127</v>
      </c>
      <c r="B6" s="834" t="s">
        <v>128</v>
      </c>
      <c r="C6" s="529" t="s">
        <v>1088</v>
      </c>
      <c r="D6" s="530" t="s">
        <v>588</v>
      </c>
      <c r="E6" s="530" t="s">
        <v>589</v>
      </c>
      <c r="F6" s="526" t="s">
        <v>1086</v>
      </c>
      <c r="G6" s="526" t="s">
        <v>590</v>
      </c>
      <c r="I6" s="837" t="s">
        <v>127</v>
      </c>
      <c r="J6" s="837" t="s">
        <v>128</v>
      </c>
      <c r="K6" s="725" t="s">
        <v>1089</v>
      </c>
      <c r="L6" s="727" t="s">
        <v>588</v>
      </c>
      <c r="M6" s="727" t="s">
        <v>589</v>
      </c>
      <c r="N6" s="728" t="s">
        <v>1086</v>
      </c>
      <c r="O6" s="728" t="s">
        <v>590</v>
      </c>
    </row>
    <row r="7" spans="1:15" ht="16.5">
      <c r="A7" s="833"/>
      <c r="B7" s="835"/>
      <c r="C7" s="531" t="str">
        <f>CHOOSE(WEEKDAY(C8, 2), "MON", "TUE", "WED", "THU", "FRI", "SAT", "SUN")</f>
        <v>SAT</v>
      </c>
      <c r="D7" s="527" t="s">
        <v>591</v>
      </c>
      <c r="E7" s="527" t="s">
        <v>592</v>
      </c>
      <c r="F7" s="527" t="s">
        <v>593</v>
      </c>
      <c r="G7" s="527" t="s">
        <v>593</v>
      </c>
      <c r="I7" s="838"/>
      <c r="J7" s="838"/>
      <c r="K7" s="726" t="str">
        <f>CHOOSE(WEEKDAY(K8, 2), "MON", "TUE", "WED", "THU", "FRI", "SAT", "SUN")</f>
        <v>SUN</v>
      </c>
      <c r="L7" s="729" t="s">
        <v>591</v>
      </c>
      <c r="M7" s="729" t="s">
        <v>592</v>
      </c>
      <c r="N7" s="729" t="s">
        <v>593</v>
      </c>
      <c r="O7" s="729" t="s">
        <v>593</v>
      </c>
    </row>
    <row r="8" spans="1:15" s="688" customFormat="1" ht="20.25" customHeight="1">
      <c r="A8" s="690" t="s">
        <v>597</v>
      </c>
      <c r="B8" s="689" t="s">
        <v>1224</v>
      </c>
      <c r="C8" s="687">
        <v>46333</v>
      </c>
      <c r="D8" s="687">
        <f t="shared" ref="D8" si="0">C8+2</f>
        <v>46335</v>
      </c>
      <c r="E8" s="687">
        <f t="shared" ref="E8" si="1">C8+5</f>
        <v>46338</v>
      </c>
      <c r="F8" s="687">
        <f t="shared" ref="F8" si="2">E8+1</f>
        <v>46339</v>
      </c>
      <c r="G8" s="687">
        <f t="shared" ref="G8" si="3">F8</f>
        <v>46339</v>
      </c>
      <c r="I8" s="732" t="s">
        <v>1227</v>
      </c>
      <c r="J8" s="730" t="s">
        <v>1224</v>
      </c>
      <c r="K8" s="731">
        <v>46327</v>
      </c>
      <c r="L8" s="731">
        <f t="shared" ref="L8:L13" si="4">K8+2</f>
        <v>46329</v>
      </c>
      <c r="M8" s="731">
        <f t="shared" ref="M8:M13" si="5">K8+5</f>
        <v>46332</v>
      </c>
      <c r="N8" s="731">
        <f t="shared" ref="N8:N13" si="6">K8+6</f>
        <v>46333</v>
      </c>
      <c r="O8" s="731">
        <f t="shared" ref="O8:O13" si="7">K8+6</f>
        <v>46333</v>
      </c>
    </row>
    <row r="9" spans="1:15" s="691" customFormat="1" ht="20.25" customHeight="1">
      <c r="A9" s="984" t="s">
        <v>1236</v>
      </c>
      <c r="B9" s="689">
        <v>2624</v>
      </c>
      <c r="C9" s="687">
        <f>C8+7</f>
        <v>46340</v>
      </c>
      <c r="D9" s="687">
        <f t="shared" ref="D9:D13" si="8">C9+2</f>
        <v>46342</v>
      </c>
      <c r="E9" s="687">
        <f t="shared" ref="E9:E13" si="9">C9+5</f>
        <v>46345</v>
      </c>
      <c r="F9" s="687">
        <f t="shared" ref="F9:F13" si="10">E9+1</f>
        <v>46346</v>
      </c>
      <c r="G9" s="687">
        <f t="shared" ref="G9:G13" si="11">F9</f>
        <v>46346</v>
      </c>
      <c r="I9" s="737" t="s">
        <v>677</v>
      </c>
      <c r="J9" s="730">
        <v>2628</v>
      </c>
      <c r="K9" s="731">
        <f>K8+7</f>
        <v>46334</v>
      </c>
      <c r="L9" s="731">
        <f t="shared" si="4"/>
        <v>46336</v>
      </c>
      <c r="M9" s="731">
        <f t="shared" si="5"/>
        <v>46339</v>
      </c>
      <c r="N9" s="731">
        <f t="shared" si="6"/>
        <v>46340</v>
      </c>
      <c r="O9" s="731">
        <f t="shared" si="7"/>
        <v>46340</v>
      </c>
    </row>
    <row r="10" spans="1:15" s="691" customFormat="1" ht="20.25" customHeight="1">
      <c r="A10" s="690" t="s">
        <v>1199</v>
      </c>
      <c r="B10" s="689" t="s">
        <v>1228</v>
      </c>
      <c r="C10" s="687">
        <f>C9+7</f>
        <v>46347</v>
      </c>
      <c r="D10" s="687">
        <f t="shared" si="8"/>
        <v>46349</v>
      </c>
      <c r="E10" s="687">
        <f t="shared" si="9"/>
        <v>46352</v>
      </c>
      <c r="F10" s="687">
        <f t="shared" si="10"/>
        <v>46353</v>
      </c>
      <c r="G10" s="687">
        <f t="shared" si="11"/>
        <v>46353</v>
      </c>
      <c r="I10" s="985" t="s">
        <v>1225</v>
      </c>
      <c r="J10" s="730" t="s">
        <v>1224</v>
      </c>
      <c r="K10" s="731">
        <f>K9+7</f>
        <v>46341</v>
      </c>
      <c r="L10" s="731">
        <f t="shared" si="4"/>
        <v>46343</v>
      </c>
      <c r="M10" s="731">
        <f t="shared" si="5"/>
        <v>46346</v>
      </c>
      <c r="N10" s="731">
        <f t="shared" si="6"/>
        <v>46347</v>
      </c>
      <c r="O10" s="731">
        <f t="shared" si="7"/>
        <v>46347</v>
      </c>
    </row>
    <row r="11" spans="1:15" s="691" customFormat="1" ht="20.25" customHeight="1">
      <c r="A11" s="690" t="s">
        <v>665</v>
      </c>
      <c r="B11" s="689">
        <v>2626</v>
      </c>
      <c r="C11" s="687">
        <f>C10+7</f>
        <v>46354</v>
      </c>
      <c r="D11" s="687">
        <f t="shared" si="8"/>
        <v>46356</v>
      </c>
      <c r="E11" s="687">
        <f t="shared" si="9"/>
        <v>46359</v>
      </c>
      <c r="F11" s="687">
        <f t="shared" si="10"/>
        <v>46360</v>
      </c>
      <c r="G11" s="687">
        <f t="shared" si="11"/>
        <v>46360</v>
      </c>
      <c r="I11" s="986" t="s">
        <v>655</v>
      </c>
      <c r="J11" s="730">
        <v>2628</v>
      </c>
      <c r="K11" s="731">
        <f>K10+7</f>
        <v>46348</v>
      </c>
      <c r="L11" s="731">
        <f t="shared" si="4"/>
        <v>46350</v>
      </c>
      <c r="M11" s="731">
        <f t="shared" si="5"/>
        <v>46353</v>
      </c>
      <c r="N11" s="731">
        <f t="shared" si="6"/>
        <v>46354</v>
      </c>
      <c r="O11" s="731">
        <f t="shared" si="7"/>
        <v>46354</v>
      </c>
    </row>
    <row r="12" spans="1:15" s="691" customFormat="1" ht="20.25" customHeight="1">
      <c r="A12" s="690" t="s">
        <v>597</v>
      </c>
      <c r="B12" s="689" t="s">
        <v>1228</v>
      </c>
      <c r="C12" s="687">
        <f>C11+7</f>
        <v>46361</v>
      </c>
      <c r="D12" s="687">
        <f t="shared" si="8"/>
        <v>46363</v>
      </c>
      <c r="E12" s="687">
        <f t="shared" si="9"/>
        <v>46366</v>
      </c>
      <c r="F12" s="687">
        <f t="shared" si="10"/>
        <v>46367</v>
      </c>
      <c r="G12" s="687">
        <f t="shared" si="11"/>
        <v>46367</v>
      </c>
      <c r="I12" s="732" t="s">
        <v>1227</v>
      </c>
      <c r="J12" s="730" t="s">
        <v>1228</v>
      </c>
      <c r="K12" s="731">
        <f>K11+7</f>
        <v>46355</v>
      </c>
      <c r="L12" s="731">
        <f t="shared" si="4"/>
        <v>46357</v>
      </c>
      <c r="M12" s="731">
        <f t="shared" si="5"/>
        <v>46360</v>
      </c>
      <c r="N12" s="731">
        <f t="shared" si="6"/>
        <v>46361</v>
      </c>
      <c r="O12" s="731">
        <f t="shared" si="7"/>
        <v>46361</v>
      </c>
    </row>
    <row r="13" spans="1:15" s="691" customFormat="1" ht="20.25" customHeight="1">
      <c r="A13" s="984" t="s">
        <v>1236</v>
      </c>
      <c r="B13" s="689">
        <v>2626</v>
      </c>
      <c r="C13" s="687">
        <f>C12+7</f>
        <v>46368</v>
      </c>
      <c r="D13" s="687">
        <f t="shared" si="8"/>
        <v>46370</v>
      </c>
      <c r="E13" s="687">
        <f t="shared" si="9"/>
        <v>46373</v>
      </c>
      <c r="F13" s="687">
        <f t="shared" si="10"/>
        <v>46374</v>
      </c>
      <c r="G13" s="687">
        <f t="shared" si="11"/>
        <v>46374</v>
      </c>
      <c r="I13" s="737" t="s">
        <v>677</v>
      </c>
      <c r="J13" s="730">
        <v>2630</v>
      </c>
      <c r="K13" s="731">
        <f>K12+7</f>
        <v>46362</v>
      </c>
      <c r="L13" s="731">
        <f t="shared" si="4"/>
        <v>46364</v>
      </c>
      <c r="M13" s="731">
        <f t="shared" si="5"/>
        <v>46367</v>
      </c>
      <c r="N13" s="731">
        <f t="shared" si="6"/>
        <v>46368</v>
      </c>
      <c r="O13" s="731">
        <f t="shared" si="7"/>
        <v>46368</v>
      </c>
    </row>
    <row r="14" spans="1:15" s="528" customFormat="1" ht="17.25" thickBot="1">
      <c r="A14" s="567"/>
      <c r="B14" s="567"/>
      <c r="C14" s="567"/>
      <c r="D14" s="567"/>
      <c r="E14" s="567"/>
      <c r="F14" s="567"/>
      <c r="G14" s="567"/>
    </row>
    <row r="15" spans="1:15" s="528" customFormat="1" ht="16.5">
      <c r="A15" s="569" t="s">
        <v>599</v>
      </c>
      <c r="B15" s="570"/>
      <c r="C15" s="570"/>
      <c r="D15" s="570"/>
      <c r="E15" s="570"/>
      <c r="F15" s="570"/>
      <c r="G15" s="571"/>
      <c r="I15" s="569" t="s">
        <v>600</v>
      </c>
      <c r="J15" s="570"/>
      <c r="K15" s="570"/>
      <c r="L15" s="570"/>
      <c r="M15" s="570"/>
      <c r="N15" s="570"/>
      <c r="O15" s="571"/>
    </row>
    <row r="16" spans="1:15" s="528" customFormat="1" ht="16.5">
      <c r="A16" s="572" t="s">
        <v>1109</v>
      </c>
      <c r="B16" s="573"/>
      <c r="C16" s="573"/>
      <c r="D16" s="573"/>
      <c r="E16" s="573"/>
      <c r="F16" s="573"/>
      <c r="G16" s="574"/>
      <c r="I16" s="572" t="s">
        <v>1107</v>
      </c>
      <c r="J16" s="573"/>
      <c r="K16" s="573"/>
      <c r="L16" s="573"/>
      <c r="M16" s="573"/>
      <c r="N16" s="573"/>
      <c r="O16" s="574"/>
    </row>
    <row r="17" spans="1:15" s="528" customFormat="1" ht="17.25" thickBot="1">
      <c r="A17" s="575" t="s">
        <v>1097</v>
      </c>
      <c r="B17" s="576"/>
      <c r="C17" s="576"/>
      <c r="D17" s="576"/>
      <c r="E17" s="576"/>
      <c r="F17" s="576"/>
      <c r="G17" s="577"/>
      <c r="I17" s="575" t="s">
        <v>1096</v>
      </c>
      <c r="J17" s="576"/>
      <c r="K17" s="576"/>
      <c r="L17" s="576"/>
      <c r="M17" s="576"/>
      <c r="N17" s="576"/>
      <c r="O17" s="577"/>
    </row>
    <row r="18" spans="1:15" s="528" customFormat="1" ht="17.25">
      <c r="A18" s="578" t="s">
        <v>1087</v>
      </c>
      <c r="B18" s="567"/>
      <c r="C18" s="567"/>
      <c r="D18" s="567"/>
      <c r="E18" s="567"/>
      <c r="F18" s="567"/>
      <c r="G18" s="567"/>
      <c r="I18" s="578" t="s">
        <v>1087</v>
      </c>
    </row>
    <row r="19" spans="1:15" s="528" customFormat="1" ht="16.5">
      <c r="A19" s="567" t="s">
        <v>601</v>
      </c>
      <c r="I19" s="567" t="s">
        <v>601</v>
      </c>
    </row>
    <row r="20" spans="1:15" s="528" customFormat="1" ht="16.5">
      <c r="A20" s="567" t="s">
        <v>602</v>
      </c>
      <c r="I20" s="567" t="s">
        <v>602</v>
      </c>
    </row>
    <row r="21" spans="1:15" s="528" customFormat="1" ht="16.5">
      <c r="A21" s="567" t="s">
        <v>603</v>
      </c>
      <c r="I21" s="567" t="s">
        <v>603</v>
      </c>
    </row>
    <row r="22" spans="1:15" s="528" customFormat="1" ht="16.5">
      <c r="A22" s="567"/>
      <c r="B22" s="567"/>
      <c r="C22" s="567"/>
      <c r="D22" s="567"/>
      <c r="E22" s="567"/>
      <c r="F22" s="567"/>
      <c r="G22" s="567"/>
    </row>
    <row r="23" spans="1:15" s="528" customFormat="1" ht="16.5">
      <c r="B23" s="567"/>
      <c r="C23" s="567"/>
      <c r="D23" s="567"/>
      <c r="E23" s="567"/>
      <c r="F23" s="567"/>
      <c r="G23" s="567"/>
    </row>
    <row r="24" spans="1:15" s="528" customFormat="1" ht="16.5">
      <c r="B24" s="567"/>
      <c r="C24" s="567"/>
      <c r="D24" s="567"/>
      <c r="E24" s="567"/>
      <c r="F24" s="567"/>
      <c r="G24" s="567"/>
    </row>
    <row r="25" spans="1:15" s="528" customFormat="1" ht="16.5">
      <c r="B25" s="567"/>
      <c r="C25" s="567"/>
      <c r="D25" s="567"/>
      <c r="E25" s="567"/>
      <c r="F25" s="567"/>
      <c r="G25" s="567"/>
    </row>
    <row r="26" spans="1:15" s="523" customFormat="1" ht="16.5">
      <c r="B26" s="567"/>
      <c r="C26" s="567"/>
      <c r="D26" s="567"/>
      <c r="E26" s="567"/>
      <c r="F26" s="567"/>
      <c r="G26" s="567"/>
      <c r="J26" s="528"/>
      <c r="K26" s="528"/>
      <c r="L26" s="528"/>
    </row>
    <row r="27" spans="1:15" ht="15.75">
      <c r="J27" s="528"/>
      <c r="K27" s="528"/>
      <c r="L27" s="528"/>
    </row>
    <row r="28" spans="1:15" ht="15.75">
      <c r="J28" s="528"/>
      <c r="K28" s="528"/>
      <c r="L28" s="528"/>
    </row>
    <row r="29" spans="1:15" ht="15.75">
      <c r="J29" s="528"/>
      <c r="K29" s="528"/>
      <c r="L29" s="528"/>
    </row>
    <row r="30" spans="1:15" ht="15.75">
      <c r="J30" s="528"/>
      <c r="K30" s="528"/>
      <c r="L30" s="528"/>
    </row>
    <row r="31" spans="1:15" ht="15.75">
      <c r="J31" s="528"/>
      <c r="K31" s="528"/>
      <c r="L31" s="528"/>
    </row>
    <row r="32" spans="1:15" ht="15.75">
      <c r="J32" s="528"/>
      <c r="K32" s="528"/>
      <c r="L32" s="528"/>
    </row>
    <row r="33" spans="10:12" ht="15.75">
      <c r="J33" s="528"/>
      <c r="K33" s="528"/>
      <c r="L33" s="528"/>
    </row>
  </sheetData>
  <sheetProtection formatCells="0" formatColumns="0" formatRows="0" insertColumns="0" insertRows="0" insertHyperlinks="0" deleteColumns="0" deleteRows="0"/>
  <mergeCells count="6">
    <mergeCell ref="A5:G5"/>
    <mergeCell ref="A6:A7"/>
    <mergeCell ref="B6:B7"/>
    <mergeCell ref="I5:O5"/>
    <mergeCell ref="I6:I7"/>
    <mergeCell ref="J6:J7"/>
  </mergeCells>
  <pageMargins left="0" right="0" top="0" bottom="0" header="0" footer="0"/>
  <pageSetup paperSize="9" scale="5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F819-BBA9-4207-9977-954A80CCC82D}">
  <sheetPr codeName="Sheet15">
    <tabColor rgb="FFFFC000"/>
  </sheetPr>
  <dimension ref="A1:K25"/>
  <sheetViews>
    <sheetView zoomScaleNormal="100" workbookViewId="0">
      <selection activeCell="A6" sqref="A6:A8"/>
    </sheetView>
  </sheetViews>
  <sheetFormatPr defaultRowHeight="12.75"/>
  <cols>
    <col min="1" max="1" width="31" style="504" customWidth="1"/>
    <col min="2" max="2" width="9.28515625" style="504" customWidth="1"/>
    <col min="3" max="3" width="21.5703125" style="504" customWidth="1"/>
    <col min="4" max="9" width="18.5703125" style="504" customWidth="1"/>
    <col min="10" max="10" width="7" style="504" customWidth="1"/>
    <col min="11" max="16384" width="9.140625" style="504"/>
  </cols>
  <sheetData>
    <row r="1" spans="1:11" ht="19.5">
      <c r="C1" s="496" t="s">
        <v>0</v>
      </c>
      <c r="D1" s="496"/>
      <c r="E1" s="496"/>
      <c r="F1" s="496"/>
      <c r="G1" s="496"/>
      <c r="H1" s="496"/>
      <c r="I1" s="496"/>
      <c r="J1" s="496"/>
    </row>
    <row r="2" spans="1:11" ht="14.25">
      <c r="C2" s="498" t="s">
        <v>1</v>
      </c>
      <c r="D2" s="498"/>
      <c r="E2" s="498"/>
      <c r="F2" s="498"/>
      <c r="G2" s="498"/>
      <c r="H2" s="498"/>
    </row>
    <row r="3" spans="1:11" ht="14.25">
      <c r="C3" s="498" t="s">
        <v>2</v>
      </c>
      <c r="D3" s="498"/>
      <c r="E3" s="498"/>
      <c r="F3" s="498"/>
      <c r="G3" s="498"/>
      <c r="H3" s="498"/>
    </row>
    <row r="5" spans="1:11" s="579" customFormat="1" ht="16.5">
      <c r="A5" s="583" t="s">
        <v>1134</v>
      </c>
      <c r="B5" s="581"/>
      <c r="C5" s="581"/>
      <c r="D5" s="581"/>
      <c r="E5" s="581"/>
      <c r="F5" s="581"/>
      <c r="G5" s="581"/>
      <c r="H5" s="581"/>
      <c r="I5" s="581"/>
    </row>
    <row r="6" spans="1:11" s="579" customFormat="1" ht="16.5">
      <c r="A6" s="839" t="s">
        <v>127</v>
      </c>
      <c r="B6" s="839" t="s">
        <v>128</v>
      </c>
      <c r="C6" s="843" t="s">
        <v>1135</v>
      </c>
      <c r="D6" s="675" t="s">
        <v>312</v>
      </c>
      <c r="E6" s="675" t="s">
        <v>316</v>
      </c>
      <c r="F6" s="675" t="s">
        <v>314</v>
      </c>
      <c r="G6" s="675" t="s">
        <v>326</v>
      </c>
      <c r="H6" s="675" t="s">
        <v>320</v>
      </c>
      <c r="I6" s="675" t="s">
        <v>322</v>
      </c>
    </row>
    <row r="7" spans="1:11" s="579" customFormat="1" ht="16.5">
      <c r="A7" s="839"/>
      <c r="B7" s="839"/>
      <c r="C7" s="844"/>
      <c r="D7" s="676" t="str">
        <f>CHOOSE(WEEKDAY(D9, 2), "MON", "TUE", "WED", "THU", "FRI", "SAT", "SUN")</f>
        <v>SAT</v>
      </c>
      <c r="E7" s="676" t="str">
        <f t="shared" ref="E7:I7" si="0">CHOOSE(WEEKDAY(E9, 2), "MON", "TUE", "WED", "THU", "FRI", "SAT", "SUN")</f>
        <v>SUN</v>
      </c>
      <c r="F7" s="676" t="str">
        <f>CHOOSE(WEEKDAY(F10, 2), "MON", "TUE", "WED", "THU", "FRI", "SAT", "SUN")</f>
        <v>MON</v>
      </c>
      <c r="G7" s="676" t="str">
        <f t="shared" si="0"/>
        <v>WED</v>
      </c>
      <c r="H7" s="676" t="str">
        <f>CHOOSE(WEEKDAY(H9, 2), "MON", "TUE", "WED", "THU", "FRI", "SAT", "SUN")</f>
        <v>THU</v>
      </c>
      <c r="I7" s="676" t="str">
        <f t="shared" si="0"/>
        <v>FRI</v>
      </c>
    </row>
    <row r="8" spans="1:11" s="579" customFormat="1" ht="16.5">
      <c r="A8" s="839"/>
      <c r="B8" s="839"/>
      <c r="C8" s="676" t="str">
        <f>CHOOSE(WEEKDAY(C9, 2), "MON", "TUE", "WED", "THU", "FRI", "SAT", "SUN")</f>
        <v>THU</v>
      </c>
      <c r="D8" s="676" t="s">
        <v>1136</v>
      </c>
      <c r="E8" s="676" t="s">
        <v>554</v>
      </c>
      <c r="F8" s="676" t="s">
        <v>604</v>
      </c>
      <c r="G8" s="676" t="s">
        <v>605</v>
      </c>
      <c r="H8" s="676" t="s">
        <v>606</v>
      </c>
      <c r="I8" s="676" t="s">
        <v>207</v>
      </c>
    </row>
    <row r="9" spans="1:11" s="695" customFormat="1" ht="20.25" customHeight="1">
      <c r="A9" s="680" t="s">
        <v>1146</v>
      </c>
      <c r="B9" s="714" t="s">
        <v>1229</v>
      </c>
      <c r="C9" s="715">
        <v>46331</v>
      </c>
      <c r="D9" s="716">
        <f t="shared" ref="D9" si="1">C9+9</f>
        <v>46340</v>
      </c>
      <c r="E9" s="716">
        <f t="shared" ref="E9" si="2">C9+10</f>
        <v>46341</v>
      </c>
      <c r="F9" s="743" t="s">
        <v>145</v>
      </c>
      <c r="G9" s="716">
        <f t="shared" ref="G9" si="3">C9+13</f>
        <v>46344</v>
      </c>
      <c r="H9" s="716">
        <f>C9+14</f>
        <v>46345</v>
      </c>
      <c r="I9" s="716">
        <f t="shared" ref="I9" si="4">C9+15</f>
        <v>46346</v>
      </c>
      <c r="K9" s="707"/>
    </row>
    <row r="10" spans="1:11" s="695" customFormat="1" ht="20.25" customHeight="1">
      <c r="A10" s="680" t="s">
        <v>1237</v>
      </c>
      <c r="B10" s="714" t="s">
        <v>1238</v>
      </c>
      <c r="C10" s="717">
        <f>C9+7</f>
        <v>46338</v>
      </c>
      <c r="D10" s="716">
        <f t="shared" ref="D10:D14" si="5">C10+9</f>
        <v>46347</v>
      </c>
      <c r="E10" s="716">
        <f t="shared" ref="E10:E14" si="6">C10+10</f>
        <v>46348</v>
      </c>
      <c r="F10" s="716">
        <f t="shared" ref="F10:F14" si="7">C10+11</f>
        <v>46349</v>
      </c>
      <c r="G10" s="716">
        <f t="shared" ref="G10:G14" si="8">C10+13</f>
        <v>46351</v>
      </c>
      <c r="H10" s="716">
        <f t="shared" ref="H10:H14" si="9">C10+14</f>
        <v>46352</v>
      </c>
      <c r="I10" s="716">
        <f t="shared" ref="I10:I14" si="10">C10+15</f>
        <v>46353</v>
      </c>
    </row>
    <row r="11" spans="1:11" s="695" customFormat="1" ht="20.25" customHeight="1">
      <c r="A11" s="680" t="s">
        <v>1239</v>
      </c>
      <c r="B11" s="714"/>
      <c r="C11" s="717">
        <f>C10+7</f>
        <v>46345</v>
      </c>
      <c r="D11" s="716">
        <f t="shared" si="5"/>
        <v>46354</v>
      </c>
      <c r="E11" s="716">
        <f t="shared" si="6"/>
        <v>46355</v>
      </c>
      <c r="F11" s="716">
        <f t="shared" si="7"/>
        <v>46356</v>
      </c>
      <c r="G11" s="716">
        <f t="shared" si="8"/>
        <v>46358</v>
      </c>
      <c r="H11" s="716">
        <f t="shared" si="9"/>
        <v>46359</v>
      </c>
      <c r="I11" s="716">
        <f t="shared" si="10"/>
        <v>46360</v>
      </c>
    </row>
    <row r="12" spans="1:11" s="695" customFormat="1" ht="20.25" customHeight="1">
      <c r="A12" s="680" t="s">
        <v>1239</v>
      </c>
      <c r="B12" s="714"/>
      <c r="C12" s="717">
        <f>C11+7</f>
        <v>46352</v>
      </c>
      <c r="D12" s="716">
        <f t="shared" si="5"/>
        <v>46361</v>
      </c>
      <c r="E12" s="716">
        <f t="shared" si="6"/>
        <v>46362</v>
      </c>
      <c r="F12" s="716">
        <f t="shared" si="7"/>
        <v>46363</v>
      </c>
      <c r="G12" s="716">
        <f t="shared" si="8"/>
        <v>46365</v>
      </c>
      <c r="H12" s="716">
        <f t="shared" si="9"/>
        <v>46366</v>
      </c>
      <c r="I12" s="716">
        <f t="shared" si="10"/>
        <v>46367</v>
      </c>
    </row>
    <row r="13" spans="1:11" s="695" customFormat="1" ht="20.25" customHeight="1">
      <c r="A13" s="680" t="s">
        <v>1239</v>
      </c>
      <c r="B13" s="714"/>
      <c r="C13" s="717">
        <f>C12+7</f>
        <v>46359</v>
      </c>
      <c r="D13" s="716">
        <f t="shared" si="5"/>
        <v>46368</v>
      </c>
      <c r="E13" s="716">
        <f t="shared" si="6"/>
        <v>46369</v>
      </c>
      <c r="F13" s="716">
        <f t="shared" si="7"/>
        <v>46370</v>
      </c>
      <c r="G13" s="716">
        <f t="shared" si="8"/>
        <v>46372</v>
      </c>
      <c r="H13" s="716">
        <f t="shared" si="9"/>
        <v>46373</v>
      </c>
      <c r="I13" s="716">
        <f t="shared" si="10"/>
        <v>46374</v>
      </c>
    </row>
    <row r="14" spans="1:11" s="695" customFormat="1" ht="20.25" customHeight="1">
      <c r="A14" s="680" t="s">
        <v>1239</v>
      </c>
      <c r="B14" s="714"/>
      <c r="C14" s="717">
        <f>C13+7</f>
        <v>46366</v>
      </c>
      <c r="D14" s="716">
        <f t="shared" si="5"/>
        <v>46375</v>
      </c>
      <c r="E14" s="716">
        <f t="shared" si="6"/>
        <v>46376</v>
      </c>
      <c r="F14" s="716">
        <f t="shared" si="7"/>
        <v>46377</v>
      </c>
      <c r="G14" s="716">
        <f t="shared" si="8"/>
        <v>46379</v>
      </c>
      <c r="H14" s="716">
        <f t="shared" si="9"/>
        <v>46380</v>
      </c>
      <c r="I14" s="716">
        <f t="shared" si="10"/>
        <v>46381</v>
      </c>
    </row>
    <row r="15" spans="1:11" s="579" customFormat="1" ht="18" thickBot="1">
      <c r="A15" s="589" t="s">
        <v>238</v>
      </c>
    </row>
    <row r="16" spans="1:11" s="579" customFormat="1" ht="17.25">
      <c r="A16" s="840" t="s">
        <v>1090</v>
      </c>
      <c r="B16" s="841"/>
      <c r="C16" s="841"/>
      <c r="D16" s="841"/>
      <c r="E16" s="841"/>
      <c r="F16" s="841"/>
      <c r="G16" s="841"/>
      <c r="H16" s="841"/>
      <c r="I16" s="842"/>
    </row>
    <row r="17" spans="1:9" s="579" customFormat="1" ht="17.25">
      <c r="A17" s="598" t="s">
        <v>1137</v>
      </c>
      <c r="B17" s="625"/>
      <c r="C17" s="625"/>
      <c r="D17" s="625"/>
      <c r="E17" s="625"/>
      <c r="F17" s="625"/>
      <c r="G17" s="625"/>
      <c r="H17" s="625"/>
      <c r="I17" s="677"/>
    </row>
    <row r="18" spans="1:9" s="579" customFormat="1" ht="18" thickBot="1">
      <c r="A18" s="606" t="s">
        <v>1138</v>
      </c>
      <c r="B18" s="678"/>
      <c r="C18" s="678"/>
      <c r="D18" s="643"/>
      <c r="E18" s="643"/>
      <c r="F18" s="643"/>
      <c r="G18" s="643"/>
      <c r="H18" s="643"/>
      <c r="I18" s="644"/>
    </row>
    <row r="19" spans="1:9" s="579" customFormat="1" ht="17.25">
      <c r="A19" s="679" t="s">
        <v>1139</v>
      </c>
    </row>
    <row r="20" spans="1:9" s="579" customFormat="1" ht="16.5">
      <c r="A20" s="579" t="s">
        <v>1140</v>
      </c>
    </row>
    <row r="21" spans="1:9" s="579" customFormat="1" ht="16.5">
      <c r="A21" s="579" t="s">
        <v>1141</v>
      </c>
    </row>
    <row r="22" spans="1:9" s="579" customFormat="1" ht="16.5">
      <c r="A22" s="579" t="s">
        <v>1142</v>
      </c>
    </row>
    <row r="23" spans="1:9" s="579" customFormat="1" ht="16.5">
      <c r="A23" s="579" t="s">
        <v>1143</v>
      </c>
    </row>
    <row r="24" spans="1:9" s="579" customFormat="1" ht="16.5">
      <c r="A24" s="579" t="s">
        <v>1144</v>
      </c>
    </row>
    <row r="25" spans="1:9" s="579" customFormat="1" ht="16.5">
      <c r="A25" s="579" t="s">
        <v>1145</v>
      </c>
    </row>
  </sheetData>
  <mergeCells count="4">
    <mergeCell ref="A6:A8"/>
    <mergeCell ref="B6:B8"/>
    <mergeCell ref="A16:I16"/>
    <mergeCell ref="C6:C7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>
    <tabColor rgb="FFFFC000"/>
  </sheetPr>
  <dimension ref="A1:N41"/>
  <sheetViews>
    <sheetView zoomScaleNormal="100" workbookViewId="0">
      <selection activeCell="A6" sqref="A6:A8"/>
    </sheetView>
  </sheetViews>
  <sheetFormatPr defaultRowHeight="15.75"/>
  <cols>
    <col min="1" max="1" width="23.140625" style="523" customWidth="1"/>
    <col min="2" max="2" width="11.28515625" style="523" customWidth="1"/>
    <col min="3" max="3" width="14.85546875" style="523" customWidth="1"/>
    <col min="4" max="6" width="23.85546875" style="523" customWidth="1"/>
    <col min="7" max="7" width="7.140625" style="523" customWidth="1"/>
    <col min="8" max="8" width="23.7109375" style="523" customWidth="1"/>
    <col min="9" max="9" width="11.140625" style="523" customWidth="1"/>
    <col min="10" max="10" width="14.5703125" style="523" customWidth="1"/>
    <col min="11" max="14" width="18" style="523" customWidth="1"/>
    <col min="15" max="16384" width="9.140625" style="523"/>
  </cols>
  <sheetData>
    <row r="1" spans="1:14">
      <c r="C1" s="524" t="s">
        <v>0</v>
      </c>
    </row>
    <row r="2" spans="1:14">
      <c r="C2" s="498" t="s">
        <v>1</v>
      </c>
    </row>
    <row r="3" spans="1:14">
      <c r="C3" s="498" t="s">
        <v>2</v>
      </c>
    </row>
    <row r="5" spans="1:14" s="579" customFormat="1" ht="16.5">
      <c r="A5" s="637" t="s">
        <v>1108</v>
      </c>
      <c r="B5" s="581"/>
      <c r="C5" s="582" t="s">
        <v>1080</v>
      </c>
      <c r="D5" s="582"/>
      <c r="E5" s="581"/>
      <c r="F5" s="581"/>
      <c r="H5" s="637" t="s">
        <v>1081</v>
      </c>
      <c r="I5" s="581"/>
      <c r="J5" s="582" t="s">
        <v>620</v>
      </c>
      <c r="K5" s="582"/>
      <c r="L5" s="581"/>
      <c r="M5" s="581"/>
      <c r="N5" s="581"/>
    </row>
    <row r="6" spans="1:14" s="579" customFormat="1" ht="16.5">
      <c r="A6" s="845" t="s">
        <v>127</v>
      </c>
      <c r="B6" s="845" t="s">
        <v>128</v>
      </c>
      <c r="C6" s="846" t="s">
        <v>875</v>
      </c>
      <c r="D6" s="584" t="s">
        <v>607</v>
      </c>
      <c r="E6" s="585" t="s">
        <v>608</v>
      </c>
      <c r="F6" s="584" t="s">
        <v>609</v>
      </c>
      <c r="H6" s="845" t="s">
        <v>127</v>
      </c>
      <c r="I6" s="845" t="s">
        <v>128</v>
      </c>
      <c r="J6" s="846" t="s">
        <v>875</v>
      </c>
      <c r="K6" s="585" t="s">
        <v>349</v>
      </c>
      <c r="L6" s="585" t="s">
        <v>225</v>
      </c>
      <c r="M6" s="585" t="s">
        <v>621</v>
      </c>
      <c r="N6" s="585" t="s">
        <v>622</v>
      </c>
    </row>
    <row r="7" spans="1:14" s="579" customFormat="1" ht="16.5">
      <c r="A7" s="845"/>
      <c r="B7" s="845"/>
      <c r="C7" s="847"/>
      <c r="D7" s="638" t="str">
        <f>CHOOSE(WEEKDAY(D9, 2), "MON", "TUE", "WED", "THU", "FRI", "SAT", "SUN")</f>
        <v>SAT</v>
      </c>
      <c r="E7" s="586" t="str">
        <f>CHOOSE(WEEKDAY(E9, 2), "MON", "TUE", "WED", "THU", "FRI", "SAT", "SUN")</f>
        <v>WED</v>
      </c>
      <c r="F7" s="586" t="str">
        <f>CHOOSE(WEEKDAY(F9, 2), "MON", "TUE", "WED", "THU", "FRI", "SAT", "SUN")</f>
        <v>SUN</v>
      </c>
      <c r="H7" s="845"/>
      <c r="I7" s="845"/>
      <c r="J7" s="847"/>
      <c r="K7" s="638" t="str">
        <f>CHOOSE(WEEKDAY(K9, 2), "MON", "TUE", "WED", "THU", "FRI", "SAT", "SUN")</f>
        <v>MON</v>
      </c>
      <c r="L7" s="638" t="str">
        <f t="shared" ref="L7:N7" si="0">CHOOSE(WEEKDAY(L9, 2), "MON", "TUE", "WED", "THU", "FRI", "SAT", "SUN")</f>
        <v>THU</v>
      </c>
      <c r="M7" s="638" t="str">
        <f t="shared" si="0"/>
        <v>SAT</v>
      </c>
      <c r="N7" s="638" t="str">
        <f t="shared" si="0"/>
        <v>MON</v>
      </c>
    </row>
    <row r="8" spans="1:14" s="579" customFormat="1" ht="16.5">
      <c r="A8" s="845"/>
      <c r="B8" s="845"/>
      <c r="C8" s="584" t="str">
        <f>CHOOSE(WEEKDAY(C9, 2), "MON", "TUE", "WED", "THU", "FRI", "SAT", "SUN")</f>
        <v>WED</v>
      </c>
      <c r="D8" s="587" t="s">
        <v>133</v>
      </c>
      <c r="E8" s="587" t="s">
        <v>547</v>
      </c>
      <c r="F8" s="587" t="s">
        <v>604</v>
      </c>
      <c r="H8" s="845"/>
      <c r="I8" s="845"/>
      <c r="J8" s="584" t="str">
        <f>CHOOSE(WEEKDAY(J9, 2), "MON", "TUE", "WED", "THU", "FRI", "SAT", "SUN")</f>
        <v>THU</v>
      </c>
      <c r="K8" s="587" t="s">
        <v>623</v>
      </c>
      <c r="L8" s="587" t="s">
        <v>547</v>
      </c>
      <c r="M8" s="587" t="s">
        <v>624</v>
      </c>
      <c r="N8" s="587" t="s">
        <v>604</v>
      </c>
    </row>
    <row r="9" spans="1:14" s="695" customFormat="1" ht="20.25" customHeight="1">
      <c r="A9" s="710" t="s">
        <v>625</v>
      </c>
      <c r="B9" s="711">
        <v>2616</v>
      </c>
      <c r="C9" s="618">
        <v>46330</v>
      </c>
      <c r="D9" s="693">
        <f t="shared" ref="D9" si="1">C9+3</f>
        <v>46333</v>
      </c>
      <c r="E9" s="693">
        <f t="shared" ref="E9" si="2">C9+7</f>
        <v>46337</v>
      </c>
      <c r="F9" s="693">
        <f>C9+11</f>
        <v>46341</v>
      </c>
      <c r="H9" s="698" t="s">
        <v>613</v>
      </c>
      <c r="I9" s="712">
        <v>2617</v>
      </c>
      <c r="J9" s="618">
        <v>46331</v>
      </c>
      <c r="K9" s="693">
        <f>J9+4</f>
        <v>46335</v>
      </c>
      <c r="L9" s="693">
        <f t="shared" ref="L9:L14" si="3">J9+7</f>
        <v>46338</v>
      </c>
      <c r="M9" s="693">
        <f t="shared" ref="M9:M14" si="4">J9+9</f>
        <v>46340</v>
      </c>
      <c r="N9" s="693">
        <f t="shared" ref="N9:N14" si="5">J9+11</f>
        <v>46342</v>
      </c>
    </row>
    <row r="10" spans="1:14" s="695" customFormat="1" ht="20.25" customHeight="1">
      <c r="A10" s="987" t="s">
        <v>611</v>
      </c>
      <c r="B10" s="711">
        <v>2614</v>
      </c>
      <c r="C10" s="618">
        <f>C9+7</f>
        <v>46337</v>
      </c>
      <c r="D10" s="693">
        <f t="shared" ref="D10:D14" si="6">C10+3</f>
        <v>46340</v>
      </c>
      <c r="E10" s="693">
        <f t="shared" ref="E10:E14" si="7">C10+7</f>
        <v>46344</v>
      </c>
      <c r="F10" s="693">
        <f t="shared" ref="F10:F14" si="8">C10+11</f>
        <v>46348</v>
      </c>
      <c r="H10" s="989" t="s">
        <v>614</v>
      </c>
      <c r="I10" s="713">
        <v>2615</v>
      </c>
      <c r="J10" s="618">
        <f>J9+7</f>
        <v>46338</v>
      </c>
      <c r="K10" s="693">
        <f t="shared" ref="K10:K14" si="9">J10+4</f>
        <v>46342</v>
      </c>
      <c r="L10" s="693">
        <f t="shared" si="3"/>
        <v>46345</v>
      </c>
      <c r="M10" s="693">
        <f t="shared" si="4"/>
        <v>46347</v>
      </c>
      <c r="N10" s="693">
        <f t="shared" si="5"/>
        <v>46349</v>
      </c>
    </row>
    <row r="11" spans="1:14" s="695" customFormat="1" ht="20.25" customHeight="1">
      <c r="A11" s="988" t="s">
        <v>612</v>
      </c>
      <c r="B11" s="711">
        <v>2616</v>
      </c>
      <c r="C11" s="618">
        <f>C10+7</f>
        <v>46344</v>
      </c>
      <c r="D11" s="693">
        <f t="shared" si="6"/>
        <v>46347</v>
      </c>
      <c r="E11" s="693">
        <f t="shared" si="7"/>
        <v>46351</v>
      </c>
      <c r="F11" s="693">
        <f t="shared" si="8"/>
        <v>46355</v>
      </c>
      <c r="H11" s="989" t="s">
        <v>615</v>
      </c>
      <c r="I11" s="712">
        <v>2615</v>
      </c>
      <c r="J11" s="618">
        <f>J10+7</f>
        <v>46345</v>
      </c>
      <c r="K11" s="693">
        <f t="shared" si="9"/>
        <v>46349</v>
      </c>
      <c r="L11" s="693">
        <f t="shared" si="3"/>
        <v>46352</v>
      </c>
      <c r="M11" s="693">
        <f t="shared" si="4"/>
        <v>46354</v>
      </c>
      <c r="N11" s="693">
        <f t="shared" si="5"/>
        <v>46356</v>
      </c>
    </row>
    <row r="12" spans="1:14" s="695" customFormat="1" ht="20.25" customHeight="1">
      <c r="A12" s="988" t="s">
        <v>613</v>
      </c>
      <c r="B12" s="711">
        <v>2618</v>
      </c>
      <c r="C12" s="618">
        <f>C11+7</f>
        <v>46351</v>
      </c>
      <c r="D12" s="693">
        <f t="shared" si="6"/>
        <v>46354</v>
      </c>
      <c r="E12" s="693">
        <f t="shared" si="7"/>
        <v>46358</v>
      </c>
      <c r="F12" s="693">
        <f t="shared" si="8"/>
        <v>46362</v>
      </c>
      <c r="H12" s="989" t="s">
        <v>625</v>
      </c>
      <c r="I12" s="712">
        <v>2617</v>
      </c>
      <c r="J12" s="618">
        <f>J11+7</f>
        <v>46352</v>
      </c>
      <c r="K12" s="693">
        <f t="shared" si="9"/>
        <v>46356</v>
      </c>
      <c r="L12" s="693">
        <f t="shared" si="3"/>
        <v>46359</v>
      </c>
      <c r="M12" s="693">
        <f t="shared" si="4"/>
        <v>46361</v>
      </c>
      <c r="N12" s="693">
        <f t="shared" si="5"/>
        <v>46363</v>
      </c>
    </row>
    <row r="13" spans="1:14" s="695" customFormat="1" ht="20.25" customHeight="1">
      <c r="A13" s="988" t="s">
        <v>614</v>
      </c>
      <c r="B13" s="711">
        <v>2616</v>
      </c>
      <c r="C13" s="618">
        <f>C12+7</f>
        <v>46358</v>
      </c>
      <c r="D13" s="693">
        <f t="shared" si="6"/>
        <v>46361</v>
      </c>
      <c r="E13" s="693">
        <f t="shared" si="7"/>
        <v>46365</v>
      </c>
      <c r="F13" s="693">
        <f t="shared" si="8"/>
        <v>46369</v>
      </c>
      <c r="H13" s="989" t="s">
        <v>611</v>
      </c>
      <c r="I13" s="712">
        <v>2615</v>
      </c>
      <c r="J13" s="618">
        <f>J12+7</f>
        <v>46359</v>
      </c>
      <c r="K13" s="693">
        <f t="shared" si="9"/>
        <v>46363</v>
      </c>
      <c r="L13" s="693">
        <f t="shared" si="3"/>
        <v>46366</v>
      </c>
      <c r="M13" s="693">
        <f t="shared" si="4"/>
        <v>46368</v>
      </c>
      <c r="N13" s="693">
        <f t="shared" si="5"/>
        <v>46370</v>
      </c>
    </row>
    <row r="14" spans="1:14" s="695" customFormat="1" ht="20.25" customHeight="1" thickBot="1">
      <c r="A14" s="987" t="s">
        <v>615</v>
      </c>
      <c r="B14" s="711">
        <v>2616</v>
      </c>
      <c r="C14" s="622">
        <f>C13+7</f>
        <v>46365</v>
      </c>
      <c r="D14" s="693">
        <f t="shared" si="6"/>
        <v>46368</v>
      </c>
      <c r="E14" s="693">
        <f t="shared" si="7"/>
        <v>46372</v>
      </c>
      <c r="F14" s="693">
        <f t="shared" si="8"/>
        <v>46376</v>
      </c>
      <c r="H14" s="989" t="s">
        <v>612</v>
      </c>
      <c r="I14" s="713">
        <v>2617</v>
      </c>
      <c r="J14" s="618">
        <f>J13+7</f>
        <v>46366</v>
      </c>
      <c r="K14" s="699">
        <f t="shared" si="9"/>
        <v>46370</v>
      </c>
      <c r="L14" s="699">
        <f t="shared" si="3"/>
        <v>46373</v>
      </c>
      <c r="M14" s="699">
        <f t="shared" si="4"/>
        <v>46375</v>
      </c>
      <c r="N14" s="699">
        <f t="shared" si="5"/>
        <v>46377</v>
      </c>
    </row>
    <row r="15" spans="1:14" s="579" customFormat="1" ht="17.25">
      <c r="A15" s="595" t="s">
        <v>1090</v>
      </c>
      <c r="B15" s="639"/>
      <c r="C15" s="639"/>
      <c r="D15" s="639"/>
      <c r="E15" s="639"/>
      <c r="F15" s="640"/>
      <c r="H15" s="595" t="s">
        <v>1090</v>
      </c>
      <c r="I15" s="639"/>
      <c r="J15" s="639"/>
      <c r="K15" s="639"/>
      <c r="L15" s="639"/>
      <c r="M15" s="639"/>
      <c r="N15" s="640"/>
    </row>
    <row r="16" spans="1:14" s="579" customFormat="1" ht="17.25">
      <c r="A16" s="598" t="s">
        <v>1110</v>
      </c>
      <c r="B16" s="625"/>
      <c r="C16" s="625"/>
      <c r="D16" s="625"/>
      <c r="E16" s="625"/>
      <c r="F16" s="641"/>
      <c r="H16" s="598" t="s">
        <v>1113</v>
      </c>
      <c r="I16" s="625"/>
      <c r="J16" s="625"/>
      <c r="K16" s="625"/>
      <c r="L16" s="625"/>
      <c r="M16" s="625"/>
      <c r="N16" s="641"/>
    </row>
    <row r="17" spans="1:14" s="579" customFormat="1" ht="18" thickBot="1">
      <c r="A17" s="598" t="s">
        <v>1111</v>
      </c>
      <c r="B17" s="625"/>
      <c r="C17" s="625"/>
      <c r="D17" s="625"/>
      <c r="E17" s="625"/>
      <c r="F17" s="641"/>
      <c r="H17" s="606" t="s">
        <v>1114</v>
      </c>
      <c r="I17" s="643"/>
      <c r="J17" s="643"/>
      <c r="K17" s="643"/>
      <c r="L17" s="643"/>
      <c r="M17" s="643"/>
      <c r="N17" s="644"/>
    </row>
    <row r="18" spans="1:14" s="579" customFormat="1" ht="18" thickBot="1">
      <c r="A18" s="606" t="s">
        <v>1112</v>
      </c>
      <c r="B18" s="643"/>
      <c r="C18" s="643"/>
      <c r="D18" s="643"/>
      <c r="E18" s="643"/>
      <c r="F18" s="644"/>
    </row>
    <row r="19" spans="1:14" s="579" customFormat="1" ht="16.5">
      <c r="A19" s="568" t="s">
        <v>644</v>
      </c>
      <c r="H19" s="568" t="s">
        <v>644</v>
      </c>
    </row>
    <row r="20" spans="1:14" s="579" customFormat="1" ht="16.5">
      <c r="A20" s="579" t="s">
        <v>617</v>
      </c>
      <c r="H20" s="579" t="s">
        <v>626</v>
      </c>
    </row>
    <row r="21" spans="1:14" s="579" customFormat="1" ht="16.5">
      <c r="A21" s="579" t="s">
        <v>618</v>
      </c>
      <c r="H21" s="579" t="s">
        <v>627</v>
      </c>
    </row>
    <row r="22" spans="1:14" s="579" customFormat="1" ht="16.5">
      <c r="A22" s="579" t="s">
        <v>619</v>
      </c>
      <c r="H22" s="579" t="s">
        <v>628</v>
      </c>
    </row>
    <row r="23" spans="1:14" s="579" customFormat="1" ht="16.5">
      <c r="H23" s="579" t="s">
        <v>629</v>
      </c>
    </row>
    <row r="24" spans="1:14" s="579" customFormat="1" ht="16.5"/>
    <row r="25" spans="1:14" s="579" customFormat="1" ht="16.5"/>
    <row r="26" spans="1:14" s="579" customFormat="1" ht="16.5"/>
    <row r="27" spans="1:14" s="579" customFormat="1" ht="16.5"/>
    <row r="28" spans="1:14" s="579" customFormat="1" ht="16.5"/>
    <row r="29" spans="1:14" s="579" customFormat="1" ht="16.5"/>
    <row r="30" spans="1:14" s="579" customFormat="1" ht="16.5"/>
    <row r="31" spans="1:14" s="579" customFormat="1" ht="16.5"/>
    <row r="32" spans="1:14" s="579" customFormat="1" ht="16.5"/>
    <row r="33" s="579" customFormat="1" ht="16.5"/>
    <row r="34" s="579" customFormat="1" ht="16.5"/>
    <row r="35" s="579" customFormat="1" ht="16.5"/>
    <row r="36" s="579" customFormat="1" ht="16.5"/>
    <row r="37" s="579" customFormat="1" ht="16.5"/>
    <row r="38" s="579" customFormat="1" ht="16.5"/>
    <row r="39" s="579" customFormat="1" ht="16.5"/>
    <row r="40" s="579" customFormat="1" ht="16.5"/>
    <row r="41" s="579" customFormat="1" ht="16.5"/>
  </sheetData>
  <mergeCells count="6">
    <mergeCell ref="H6:H8"/>
    <mergeCell ref="I6:I8"/>
    <mergeCell ref="C6:C7"/>
    <mergeCell ref="J6:J7"/>
    <mergeCell ref="A6:A8"/>
    <mergeCell ref="B6:B8"/>
  </mergeCells>
  <pageMargins left="0.7" right="0.7" top="0.75" bottom="0.75" header="0.3" footer="0.3"/>
  <pageSetup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M24"/>
  <sheetViews>
    <sheetView zoomScaleNormal="100" zoomScaleSheetLayoutView="85" workbookViewId="0">
      <selection activeCell="A6" sqref="A6:A8"/>
    </sheetView>
  </sheetViews>
  <sheetFormatPr defaultRowHeight="12.75"/>
  <cols>
    <col min="1" max="1" width="24.42578125" style="504" customWidth="1"/>
    <col min="2" max="2" width="11.140625" style="504" customWidth="1"/>
    <col min="3" max="3" width="15" style="504" customWidth="1"/>
    <col min="4" max="4" width="15" style="504" hidden="1" customWidth="1"/>
    <col min="5" max="9" width="17.140625" style="504" customWidth="1"/>
    <col min="10" max="10" width="20.85546875" style="504" customWidth="1"/>
    <col min="11" max="16384" width="9.140625" style="504"/>
  </cols>
  <sheetData>
    <row r="1" spans="1:13" ht="19.5">
      <c r="A1" s="504">
        <v>152693</v>
      </c>
      <c r="C1" s="496" t="s">
        <v>0</v>
      </c>
      <c r="D1" s="496"/>
      <c r="E1" s="496"/>
      <c r="F1" s="496"/>
      <c r="G1" s="496"/>
      <c r="H1" s="496"/>
      <c r="I1" s="496"/>
    </row>
    <row r="2" spans="1:13" ht="15">
      <c r="C2" s="498" t="s">
        <v>1</v>
      </c>
      <c r="D2" s="498"/>
      <c r="E2" s="498"/>
      <c r="H2" s="503"/>
      <c r="I2" s="503"/>
      <c r="J2" s="503"/>
      <c r="K2" s="503"/>
      <c r="L2" s="503"/>
      <c r="M2" s="503"/>
    </row>
    <row r="3" spans="1:13" ht="14.25">
      <c r="C3" s="498" t="s">
        <v>2</v>
      </c>
      <c r="D3" s="498"/>
      <c r="E3" s="498"/>
      <c r="H3" s="498"/>
      <c r="I3" s="498"/>
      <c r="J3" s="498"/>
      <c r="K3" s="498"/>
      <c r="L3" s="498"/>
      <c r="M3" s="498"/>
    </row>
    <row r="5" spans="1:13" s="579" customFormat="1" ht="16.5">
      <c r="A5" s="848" t="s">
        <v>630</v>
      </c>
      <c r="B5" s="849"/>
      <c r="C5" s="849"/>
      <c r="D5" s="849"/>
      <c r="E5" s="849"/>
      <c r="F5" s="849"/>
      <c r="G5" s="849"/>
      <c r="H5" s="849"/>
      <c r="I5" s="850"/>
      <c r="J5" s="614"/>
    </row>
    <row r="6" spans="1:13" s="579" customFormat="1" ht="16.5">
      <c r="A6" s="851" t="s">
        <v>127</v>
      </c>
      <c r="B6" s="851" t="s">
        <v>128</v>
      </c>
      <c r="C6" s="851" t="s">
        <v>875</v>
      </c>
      <c r="D6" s="615" t="s">
        <v>349</v>
      </c>
      <c r="E6" s="616" t="s">
        <v>329</v>
      </c>
      <c r="F6" s="616" t="s">
        <v>205</v>
      </c>
      <c r="G6" s="616" t="s">
        <v>326</v>
      </c>
      <c r="H6" s="616" t="s">
        <v>312</v>
      </c>
      <c r="I6" s="616" t="s">
        <v>316</v>
      </c>
    </row>
    <row r="7" spans="1:13" s="579" customFormat="1" ht="16.5">
      <c r="A7" s="851"/>
      <c r="B7" s="851"/>
      <c r="C7" s="851"/>
      <c r="D7" s="586" t="s">
        <v>87</v>
      </c>
      <c r="E7" s="586" t="str">
        <f>CHOOSE(WEEKDAY(E12, 2), "MON", "TUE", "WED", "THU", "FRI", "SAT", "SUN")</f>
        <v>THU</v>
      </c>
      <c r="F7" s="586" t="str">
        <f t="shared" ref="F7" si="0">CHOOSE(WEEKDAY(F10, 2), "MON", "TUE", "WED", "THU", "FRI", "SAT", "SUN")</f>
        <v>SAT</v>
      </c>
      <c r="G7" s="586" t="str">
        <f>CHOOSE(WEEKDAY(G11, 2), "MON", "TUE", "WED", "THU", "FRI", "SAT", "SUN")</f>
        <v>MON</v>
      </c>
      <c r="H7" s="586" t="str">
        <f>CHOOSE(WEEKDAY(H11, 2), "MON", "TUE", "WED", "THU", "FRI", "SAT", "SUN")</f>
        <v>TUE</v>
      </c>
      <c r="I7" s="586" t="str">
        <f>CHOOSE(WEEKDAY(I11, 2), "MON", "TUE", "WED", "THU", "FRI", "SAT", "SUN")</f>
        <v>WED</v>
      </c>
    </row>
    <row r="8" spans="1:13" s="579" customFormat="1" ht="16.5">
      <c r="A8" s="851"/>
      <c r="B8" s="851"/>
      <c r="C8" s="615" t="str">
        <f>CHOOSE(WEEKDAY(K10, 2), "MON", "TUE", "WED", "THU", "FRI", "SAT", "SUN")</f>
        <v>SAT</v>
      </c>
      <c r="D8" s="617" t="s">
        <v>556</v>
      </c>
      <c r="E8" s="617" t="s">
        <v>556</v>
      </c>
      <c r="F8" s="617" t="s">
        <v>557</v>
      </c>
      <c r="G8" s="617" t="s">
        <v>631</v>
      </c>
      <c r="H8" s="617" t="s">
        <v>549</v>
      </c>
      <c r="I8" s="617" t="s">
        <v>550</v>
      </c>
    </row>
    <row r="9" spans="1:13" s="695" customFormat="1" ht="20.25" customHeight="1">
      <c r="A9" s="621" t="s">
        <v>1240</v>
      </c>
      <c r="B9" s="683">
        <v>2623</v>
      </c>
      <c r="C9" s="618">
        <v>46333</v>
      </c>
      <c r="D9" s="619">
        <f>C9+5</f>
        <v>46338</v>
      </c>
      <c r="E9" s="619">
        <f t="shared" ref="E9:E10" si="1">C9+5</f>
        <v>46338</v>
      </c>
      <c r="F9" s="619">
        <f t="shared" ref="F9:F10" si="2">C9+7</f>
        <v>46340</v>
      </c>
      <c r="G9" s="619">
        <f t="shared" ref="G9:G10" si="3">C9+9</f>
        <v>46342</v>
      </c>
      <c r="H9" s="619">
        <f t="shared" ref="H9:H10" si="4">C9+10</f>
        <v>46343</v>
      </c>
      <c r="I9" s="619">
        <f t="shared" ref="I9:I10" si="5">C9+11</f>
        <v>46344</v>
      </c>
      <c r="J9" s="709" t="s">
        <v>633</v>
      </c>
    </row>
    <row r="10" spans="1:13" s="695" customFormat="1" ht="20.25" customHeight="1">
      <c r="A10" s="990" t="s">
        <v>598</v>
      </c>
      <c r="B10" s="683">
        <v>2623</v>
      </c>
      <c r="C10" s="618">
        <f>C9+7</f>
        <v>46340</v>
      </c>
      <c r="D10" s="620"/>
      <c r="E10" s="619">
        <f t="shared" ref="E10:E14" si="6">C10+5</f>
        <v>46345</v>
      </c>
      <c r="F10" s="619">
        <f t="shared" ref="F10:F14" si="7">C10+7</f>
        <v>46347</v>
      </c>
      <c r="G10" s="619">
        <f t="shared" ref="G10:G14" si="8">C10+9</f>
        <v>46349</v>
      </c>
      <c r="H10" s="619">
        <f t="shared" ref="H10:H14" si="9">C10+10</f>
        <v>46350</v>
      </c>
      <c r="I10" s="619">
        <f t="shared" ref="I10:I14" si="10">C10+11</f>
        <v>46351</v>
      </c>
      <c r="J10" s="709" t="s">
        <v>633</v>
      </c>
    </row>
    <row r="11" spans="1:13" s="695" customFormat="1" ht="20.25" customHeight="1">
      <c r="A11" s="621" t="s">
        <v>634</v>
      </c>
      <c r="B11" s="683">
        <v>2627</v>
      </c>
      <c r="C11" s="618">
        <f t="shared" ref="C11:C14" si="11">C10+7</f>
        <v>46347</v>
      </c>
      <c r="D11" s="620"/>
      <c r="E11" s="619">
        <f t="shared" si="6"/>
        <v>46352</v>
      </c>
      <c r="F11" s="619">
        <f t="shared" si="7"/>
        <v>46354</v>
      </c>
      <c r="G11" s="619">
        <f t="shared" si="8"/>
        <v>46356</v>
      </c>
      <c r="H11" s="619">
        <f t="shared" si="9"/>
        <v>46357</v>
      </c>
      <c r="I11" s="619">
        <f t="shared" si="10"/>
        <v>46358</v>
      </c>
      <c r="J11" s="709" t="s">
        <v>633</v>
      </c>
    </row>
    <row r="12" spans="1:13" s="695" customFormat="1" ht="20.25" customHeight="1">
      <c r="A12" s="742" t="s">
        <v>596</v>
      </c>
      <c r="B12" s="683">
        <v>2625</v>
      </c>
      <c r="C12" s="618">
        <f t="shared" si="11"/>
        <v>46354</v>
      </c>
      <c r="D12" s="620"/>
      <c r="E12" s="619">
        <f t="shared" si="6"/>
        <v>46359</v>
      </c>
      <c r="F12" s="619">
        <f t="shared" si="7"/>
        <v>46361</v>
      </c>
      <c r="G12" s="619">
        <f t="shared" si="8"/>
        <v>46363</v>
      </c>
      <c r="H12" s="619">
        <f t="shared" si="9"/>
        <v>46364</v>
      </c>
      <c r="I12" s="619">
        <f t="shared" si="10"/>
        <v>46365</v>
      </c>
      <c r="J12" s="709" t="s">
        <v>633</v>
      </c>
    </row>
    <row r="13" spans="1:13" s="695" customFormat="1" ht="20.25" customHeight="1">
      <c r="A13" s="621" t="s">
        <v>1240</v>
      </c>
      <c r="B13" s="683">
        <v>2625</v>
      </c>
      <c r="C13" s="618">
        <f t="shared" si="11"/>
        <v>46361</v>
      </c>
      <c r="D13" s="620"/>
      <c r="E13" s="619">
        <f t="shared" si="6"/>
        <v>46366</v>
      </c>
      <c r="F13" s="619">
        <f t="shared" si="7"/>
        <v>46368</v>
      </c>
      <c r="G13" s="619">
        <f t="shared" si="8"/>
        <v>46370</v>
      </c>
      <c r="H13" s="619">
        <f t="shared" si="9"/>
        <v>46371</v>
      </c>
      <c r="I13" s="619">
        <f t="shared" si="10"/>
        <v>46372</v>
      </c>
      <c r="J13" s="709" t="s">
        <v>633</v>
      </c>
    </row>
    <row r="14" spans="1:13" s="695" customFormat="1" ht="20.25" customHeight="1" thickBot="1">
      <c r="A14" s="621"/>
      <c r="B14" s="683"/>
      <c r="C14" s="618">
        <f t="shared" si="11"/>
        <v>46368</v>
      </c>
      <c r="D14" s="620"/>
      <c r="E14" s="619">
        <f t="shared" si="6"/>
        <v>46373</v>
      </c>
      <c r="F14" s="619">
        <f t="shared" si="7"/>
        <v>46375</v>
      </c>
      <c r="G14" s="619">
        <f t="shared" si="8"/>
        <v>46377</v>
      </c>
      <c r="H14" s="619">
        <f t="shared" si="9"/>
        <v>46378</v>
      </c>
      <c r="I14" s="619">
        <f t="shared" si="10"/>
        <v>46379</v>
      </c>
      <c r="J14" s="709" t="s">
        <v>633</v>
      </c>
    </row>
    <row r="15" spans="1:13" s="579" customFormat="1" ht="17.25">
      <c r="A15" s="840" t="s">
        <v>1090</v>
      </c>
      <c r="B15" s="841"/>
      <c r="C15" s="841"/>
      <c r="D15" s="841"/>
      <c r="E15" s="841"/>
      <c r="F15" s="841"/>
      <c r="G15" s="841"/>
      <c r="H15" s="592"/>
      <c r="I15" s="623"/>
      <c r="J15" s="624"/>
      <c r="K15" s="624"/>
    </row>
    <row r="16" spans="1:13" s="579" customFormat="1" ht="17.25">
      <c r="A16" s="598" t="s">
        <v>1115</v>
      </c>
      <c r="B16" s="625"/>
      <c r="C16" s="625"/>
      <c r="D16" s="625"/>
      <c r="E16" s="625"/>
      <c r="F16" s="625"/>
      <c r="G16" s="733"/>
      <c r="H16" s="734"/>
      <c r="I16" s="626"/>
      <c r="J16" s="624"/>
      <c r="K16" s="624"/>
    </row>
    <row r="17" spans="1:10" s="579" customFormat="1" ht="17.25">
      <c r="A17" s="598" t="s">
        <v>1119</v>
      </c>
      <c r="B17" s="627"/>
      <c r="C17" s="627"/>
      <c r="D17" s="627"/>
      <c r="E17" s="627"/>
      <c r="F17" s="627"/>
      <c r="G17" s="735"/>
      <c r="H17" s="736"/>
      <c r="I17" s="628"/>
      <c r="J17" s="629"/>
    </row>
    <row r="18" spans="1:10" s="579" customFormat="1" ht="18" thickBot="1">
      <c r="A18" s="603" t="s">
        <v>1116</v>
      </c>
      <c r="B18" s="604"/>
      <c r="C18" s="604"/>
      <c r="D18" s="604"/>
      <c r="E18" s="604"/>
      <c r="F18" s="604"/>
      <c r="G18" s="630"/>
      <c r="H18" s="631"/>
      <c r="I18" s="632"/>
      <c r="J18" s="629"/>
    </row>
    <row r="19" spans="1:10" s="579" customFormat="1" ht="16.5">
      <c r="A19" s="633" t="s">
        <v>644</v>
      </c>
      <c r="B19" s="634"/>
      <c r="C19" s="635"/>
      <c r="D19" s="635"/>
      <c r="E19" s="636"/>
      <c r="F19" s="636"/>
      <c r="G19" s="588"/>
    </row>
    <row r="20" spans="1:10" s="579" customFormat="1" ht="16.5">
      <c r="A20" s="579" t="s">
        <v>635</v>
      </c>
      <c r="B20" s="588"/>
      <c r="C20" s="588"/>
      <c r="D20" s="588"/>
      <c r="E20" s="588"/>
      <c r="F20" s="588"/>
      <c r="G20" s="588"/>
    </row>
    <row r="21" spans="1:10" s="579" customFormat="1" ht="16.5">
      <c r="A21" s="579" t="s">
        <v>636</v>
      </c>
      <c r="B21" s="588"/>
      <c r="C21" s="588"/>
      <c r="D21" s="588"/>
      <c r="E21" s="588"/>
      <c r="F21" s="588"/>
      <c r="G21" s="588"/>
    </row>
    <row r="22" spans="1:10" s="579" customFormat="1" ht="16.5">
      <c r="A22" s="579" t="s">
        <v>637</v>
      </c>
      <c r="B22" s="588"/>
      <c r="C22" s="588"/>
      <c r="D22" s="588"/>
      <c r="E22" s="588"/>
      <c r="F22" s="588"/>
      <c r="G22" s="588"/>
    </row>
    <row r="23" spans="1:10" s="579" customFormat="1" ht="16.5">
      <c r="A23" s="579" t="s">
        <v>638</v>
      </c>
      <c r="B23" s="588"/>
      <c r="C23" s="588"/>
      <c r="D23" s="588"/>
      <c r="E23" s="588"/>
      <c r="F23" s="588"/>
      <c r="G23" s="588"/>
    </row>
    <row r="24" spans="1:10" s="579" customFormat="1" ht="16.5">
      <c r="A24" s="579" t="s">
        <v>639</v>
      </c>
      <c r="B24" s="588"/>
      <c r="C24" s="588"/>
      <c r="D24" s="588"/>
      <c r="E24" s="588"/>
      <c r="F24" s="588"/>
      <c r="G24" s="588"/>
    </row>
  </sheetData>
  <sheetProtection formatCells="0" formatColumns="0" formatRows="0" insertColumns="0" insertRows="0" insertHyperlinks="0" deleteColumns="0" deleteRows="0"/>
  <mergeCells count="5">
    <mergeCell ref="A5:I5"/>
    <mergeCell ref="A6:A8"/>
    <mergeCell ref="B6:B8"/>
    <mergeCell ref="A15:G15"/>
    <mergeCell ref="C6:C7"/>
  </mergeCells>
  <pageMargins left="0.26" right="0.19" top="0.2" bottom="0.2" header="0.2" footer="0.2"/>
  <pageSetup paperSize="9" scale="78" orientation="landscape" r:id="rId1"/>
  <colBreaks count="1" manualBreakCount="1">
    <brk id="9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A1:P25"/>
  <sheetViews>
    <sheetView zoomScaleNormal="100" workbookViewId="0">
      <selection activeCell="A6" sqref="A6:A8"/>
    </sheetView>
  </sheetViews>
  <sheetFormatPr defaultRowHeight="12.75"/>
  <cols>
    <col min="1" max="1" width="24" style="504" customWidth="1"/>
    <col min="2" max="2" width="11.5703125" style="504" customWidth="1"/>
    <col min="3" max="3" width="14.28515625" style="504" customWidth="1"/>
    <col min="4" max="7" width="16.85546875" style="504" customWidth="1"/>
    <col min="8" max="8" width="10" style="504" customWidth="1"/>
    <col min="9" max="9" width="24" style="504" customWidth="1"/>
    <col min="10" max="10" width="11.5703125" style="504" customWidth="1"/>
    <col min="11" max="11" width="14.28515625" style="504" customWidth="1"/>
    <col min="12" max="15" width="18" style="504" customWidth="1"/>
    <col min="16" max="16" width="14.85546875" style="504" customWidth="1"/>
    <col min="17" max="16384" width="9.140625" style="504"/>
  </cols>
  <sheetData>
    <row r="1" spans="1:16" ht="19.5">
      <c r="C1" s="496" t="s">
        <v>0</v>
      </c>
      <c r="D1" s="496"/>
    </row>
    <row r="2" spans="1:16" ht="14.25">
      <c r="C2" s="498" t="s">
        <v>1</v>
      </c>
      <c r="D2" s="498"/>
    </row>
    <row r="3" spans="1:16" ht="14.25">
      <c r="C3" s="498" t="s">
        <v>2</v>
      </c>
      <c r="D3" s="498"/>
    </row>
    <row r="5" spans="1:16" s="579" customFormat="1" ht="16.5">
      <c r="A5" s="580" t="s">
        <v>1082</v>
      </c>
      <c r="B5" s="581"/>
      <c r="C5" s="582" t="s">
        <v>1085</v>
      </c>
      <c r="D5" s="581"/>
      <c r="E5" s="581"/>
      <c r="F5" s="581"/>
      <c r="G5" s="581"/>
      <c r="I5" s="580" t="s">
        <v>1083</v>
      </c>
      <c r="J5" s="582"/>
      <c r="K5" s="583" t="s">
        <v>1084</v>
      </c>
      <c r="L5" s="581"/>
      <c r="M5" s="581"/>
      <c r="N5" s="581"/>
      <c r="O5" s="580"/>
    </row>
    <row r="6" spans="1:16" s="579" customFormat="1" ht="16.5">
      <c r="A6" s="845" t="s">
        <v>127</v>
      </c>
      <c r="B6" s="845" t="s">
        <v>128</v>
      </c>
      <c r="C6" s="845" t="s">
        <v>875</v>
      </c>
      <c r="D6" s="584" t="s">
        <v>224</v>
      </c>
      <c r="E6" s="585" t="s">
        <v>326</v>
      </c>
      <c r="F6" s="585" t="s">
        <v>312</v>
      </c>
      <c r="G6" s="585" t="s">
        <v>316</v>
      </c>
      <c r="I6" s="845" t="s">
        <v>127</v>
      </c>
      <c r="J6" s="845" t="s">
        <v>128</v>
      </c>
      <c r="K6" s="845" t="s">
        <v>875</v>
      </c>
      <c r="L6" s="584" t="s">
        <v>561</v>
      </c>
      <c r="M6" s="585" t="s">
        <v>205</v>
      </c>
      <c r="N6" s="585" t="s">
        <v>320</v>
      </c>
      <c r="O6" s="585" t="s">
        <v>322</v>
      </c>
    </row>
    <row r="7" spans="1:16" s="579" customFormat="1" ht="16.5">
      <c r="A7" s="845"/>
      <c r="B7" s="845"/>
      <c r="C7" s="845"/>
      <c r="D7" s="586" t="str">
        <f>CHOOSE(WEEKDAY(D10, 2), "MON", "TUE", "WED", "THU", "FRI", "SAT", "SUN")</f>
        <v>WED</v>
      </c>
      <c r="E7" s="586" t="str">
        <f>CHOOSE(WEEKDAY(E11, 2), "MON", "TUE", "WED", "THU", "FRI", "SAT", "SUN")</f>
        <v>MON</v>
      </c>
      <c r="F7" s="586" t="str">
        <f>CHOOSE(WEEKDAY(F9, 2), "MON", "TUE", "WED", "THU", "FRI", "SAT", "SUN")</f>
        <v>TUE</v>
      </c>
      <c r="G7" s="586" t="str">
        <f>CHOOSE(WEEKDAY(G9, 2), "MON", "TUE", "WED", "THU", "FRI", "SAT", "SUN")</f>
        <v>WED</v>
      </c>
      <c r="I7" s="845"/>
      <c r="J7" s="845"/>
      <c r="K7" s="845"/>
      <c r="L7" s="586" t="str">
        <f>CHOOSE(WEEKDAY(L9, 2), "MON", "TUE", "WED", "THU", "FRI", "SAT", "SUN")</f>
        <v>FRI</v>
      </c>
      <c r="M7" s="586" t="str">
        <f t="shared" ref="M7:O7" si="0">CHOOSE(WEEKDAY(M9, 2), "MON", "TUE", "WED", "THU", "FRI", "SAT", "SUN")</f>
        <v>SAT</v>
      </c>
      <c r="N7" s="586" t="str">
        <f t="shared" si="0"/>
        <v>MON</v>
      </c>
      <c r="O7" s="586" t="str">
        <f t="shared" si="0"/>
        <v>TUE</v>
      </c>
    </row>
    <row r="8" spans="1:16" s="579" customFormat="1" ht="16.5">
      <c r="A8" s="845"/>
      <c r="B8" s="845"/>
      <c r="C8" s="584" t="str">
        <f>CHOOSE(WEEKDAY(C9, 2), "MON", "TUE", "WED", "THU", "FRI", "SAT", "SUN")</f>
        <v>SUN</v>
      </c>
      <c r="D8" s="587" t="s">
        <v>133</v>
      </c>
      <c r="E8" s="587" t="s">
        <v>226</v>
      </c>
      <c r="F8" s="587" t="s">
        <v>206</v>
      </c>
      <c r="G8" s="587" t="s">
        <v>554</v>
      </c>
      <c r="I8" s="845"/>
      <c r="J8" s="845"/>
      <c r="K8" s="584" t="str">
        <f>CHOOSE(WEEKDAY(K9, 2), "MON", "TUE", "WED", "THU", "FRI", "SAT", "SUN")</f>
        <v>SAT</v>
      </c>
      <c r="L8" s="587" t="s">
        <v>559</v>
      </c>
      <c r="M8" s="587" t="s">
        <v>547</v>
      </c>
      <c r="N8" s="587" t="s">
        <v>206</v>
      </c>
      <c r="O8" s="587" t="s">
        <v>554</v>
      </c>
    </row>
    <row r="9" spans="1:16" s="695" customFormat="1" ht="20.25" customHeight="1">
      <c r="A9" s="708" t="s">
        <v>642</v>
      </c>
      <c r="B9" s="704" t="s">
        <v>1231</v>
      </c>
      <c r="C9" s="618">
        <v>46327</v>
      </c>
      <c r="D9" s="693">
        <f t="shared" ref="D9:D10" si="1">C9+3</f>
        <v>46330</v>
      </c>
      <c r="E9" s="740" t="s">
        <v>145</v>
      </c>
      <c r="F9" s="693">
        <f t="shared" ref="F9:F10" si="2">C9+9</f>
        <v>46336</v>
      </c>
      <c r="G9" s="693">
        <f t="shared" ref="G9:G10" si="3">C9+10</f>
        <v>46337</v>
      </c>
      <c r="I9" s="705" t="s">
        <v>641</v>
      </c>
      <c r="J9" s="706">
        <v>2626</v>
      </c>
      <c r="K9" s="618">
        <v>46333</v>
      </c>
      <c r="L9" s="693">
        <f t="shared" ref="L9" si="4">K9+6</f>
        <v>46339</v>
      </c>
      <c r="M9" s="693">
        <f t="shared" ref="M9" si="5">K9+7</f>
        <v>46340</v>
      </c>
      <c r="N9" s="693">
        <f>K9+9</f>
        <v>46342</v>
      </c>
      <c r="O9" s="693">
        <f t="shared" ref="O9" si="6">K9+10</f>
        <v>46343</v>
      </c>
      <c r="P9" s="707"/>
    </row>
    <row r="10" spans="1:16" s="695" customFormat="1" ht="20.25" customHeight="1">
      <c r="A10" s="708" t="s">
        <v>1226</v>
      </c>
      <c r="B10" s="704" t="s">
        <v>1231</v>
      </c>
      <c r="C10" s="618">
        <f>C9+7</f>
        <v>46334</v>
      </c>
      <c r="D10" s="693">
        <f t="shared" si="1"/>
        <v>46337</v>
      </c>
      <c r="E10" s="693">
        <f t="shared" ref="E10" si="7">C10+8</f>
        <v>46342</v>
      </c>
      <c r="F10" s="693">
        <f t="shared" si="2"/>
        <v>46343</v>
      </c>
      <c r="G10" s="693">
        <f t="shared" si="3"/>
        <v>46344</v>
      </c>
      <c r="I10" s="705" t="s">
        <v>594</v>
      </c>
      <c r="J10" s="706">
        <v>2625</v>
      </c>
      <c r="K10" s="618">
        <f>K9+7</f>
        <v>46340</v>
      </c>
      <c r="L10" s="693">
        <f t="shared" ref="L10:L14" si="8">K10+6</f>
        <v>46346</v>
      </c>
      <c r="M10" s="693">
        <f t="shared" ref="M10:M14" si="9">K10+7</f>
        <v>46347</v>
      </c>
      <c r="N10" s="693">
        <f t="shared" ref="N10:N14" si="10">K10+9</f>
        <v>46349</v>
      </c>
      <c r="O10" s="693">
        <f t="shared" ref="O10:O14" si="11">K10+10</f>
        <v>46350</v>
      </c>
      <c r="P10" s="707"/>
    </row>
    <row r="11" spans="1:16" s="695" customFormat="1" ht="20.25" customHeight="1">
      <c r="A11" s="705" t="s">
        <v>643</v>
      </c>
      <c r="B11" s="704">
        <v>2627</v>
      </c>
      <c r="C11" s="618">
        <f>C10+7</f>
        <v>46341</v>
      </c>
      <c r="D11" s="693">
        <f t="shared" ref="D11:D12" si="12">C11+3</f>
        <v>46344</v>
      </c>
      <c r="E11" s="693">
        <f t="shared" ref="E11:E12" si="13">C11+8</f>
        <v>46349</v>
      </c>
      <c r="F11" s="693">
        <f t="shared" ref="F11:F12" si="14">C11+9</f>
        <v>46350</v>
      </c>
      <c r="G11" s="693">
        <f t="shared" ref="G11:G12" si="15">C11+10</f>
        <v>46351</v>
      </c>
      <c r="I11" s="692" t="s">
        <v>640</v>
      </c>
      <c r="J11" s="706">
        <v>2646</v>
      </c>
      <c r="K11" s="618">
        <f>K10+7</f>
        <v>46347</v>
      </c>
      <c r="L11" s="693">
        <f t="shared" si="8"/>
        <v>46353</v>
      </c>
      <c r="M11" s="693">
        <f t="shared" si="9"/>
        <v>46354</v>
      </c>
      <c r="N11" s="693">
        <f t="shared" si="10"/>
        <v>46356</v>
      </c>
      <c r="O11" s="693">
        <f t="shared" si="11"/>
        <v>46357</v>
      </c>
    </row>
    <row r="12" spans="1:16" s="695" customFormat="1" ht="20.25" customHeight="1">
      <c r="A12" s="988" t="s">
        <v>1230</v>
      </c>
      <c r="B12" s="704">
        <v>2625</v>
      </c>
      <c r="C12" s="618">
        <f>C11+7</f>
        <v>46348</v>
      </c>
      <c r="D12" s="693">
        <f t="shared" si="12"/>
        <v>46351</v>
      </c>
      <c r="E12" s="693">
        <f t="shared" si="13"/>
        <v>46356</v>
      </c>
      <c r="F12" s="693">
        <f t="shared" si="14"/>
        <v>46357</v>
      </c>
      <c r="G12" s="693">
        <f t="shared" si="15"/>
        <v>46358</v>
      </c>
      <c r="I12" s="705" t="s">
        <v>641</v>
      </c>
      <c r="J12" s="706">
        <v>2628</v>
      </c>
      <c r="K12" s="618">
        <f>K11+7</f>
        <v>46354</v>
      </c>
      <c r="L12" s="693">
        <f t="shared" si="8"/>
        <v>46360</v>
      </c>
      <c r="M12" s="693">
        <f t="shared" si="9"/>
        <v>46361</v>
      </c>
      <c r="N12" s="693">
        <f t="shared" si="10"/>
        <v>46363</v>
      </c>
      <c r="O12" s="693">
        <f t="shared" si="11"/>
        <v>46364</v>
      </c>
    </row>
    <row r="13" spans="1:16" s="695" customFormat="1" ht="20.25" customHeight="1">
      <c r="A13" s="708" t="s">
        <v>642</v>
      </c>
      <c r="B13" s="704">
        <v>2625</v>
      </c>
      <c r="C13" s="618">
        <f>C12+7</f>
        <v>46355</v>
      </c>
      <c r="D13" s="693">
        <f t="shared" ref="D13:D14" si="16">C13+3</f>
        <v>46358</v>
      </c>
      <c r="E13" s="693">
        <f t="shared" ref="E13:E14" si="17">C13+8</f>
        <v>46363</v>
      </c>
      <c r="F13" s="693">
        <f t="shared" ref="F13:F14" si="18">C13+9</f>
        <v>46364</v>
      </c>
      <c r="G13" s="693">
        <f t="shared" ref="G13:G14" si="19">C13+10</f>
        <v>46365</v>
      </c>
      <c r="I13" s="705" t="s">
        <v>594</v>
      </c>
      <c r="J13" s="706">
        <v>2627</v>
      </c>
      <c r="K13" s="618">
        <f>K12+7</f>
        <v>46361</v>
      </c>
      <c r="L13" s="693">
        <f t="shared" si="8"/>
        <v>46367</v>
      </c>
      <c r="M13" s="693">
        <f t="shared" si="9"/>
        <v>46368</v>
      </c>
      <c r="N13" s="693">
        <f t="shared" si="10"/>
        <v>46370</v>
      </c>
      <c r="O13" s="693">
        <f t="shared" si="11"/>
        <v>46371</v>
      </c>
    </row>
    <row r="14" spans="1:16" s="695" customFormat="1" ht="20.25" customHeight="1">
      <c r="A14" s="988" t="s">
        <v>1226</v>
      </c>
      <c r="B14" s="704">
        <v>2625</v>
      </c>
      <c r="C14" s="618">
        <f>C13+7</f>
        <v>46362</v>
      </c>
      <c r="D14" s="693">
        <f t="shared" si="16"/>
        <v>46365</v>
      </c>
      <c r="E14" s="693">
        <f t="shared" si="17"/>
        <v>46370</v>
      </c>
      <c r="F14" s="693">
        <f t="shared" si="18"/>
        <v>46371</v>
      </c>
      <c r="G14" s="693">
        <f t="shared" si="19"/>
        <v>46372</v>
      </c>
      <c r="I14" s="692" t="s">
        <v>640</v>
      </c>
      <c r="J14" s="706">
        <v>2649</v>
      </c>
      <c r="K14" s="618">
        <f>K13+7</f>
        <v>46368</v>
      </c>
      <c r="L14" s="693">
        <f t="shared" si="8"/>
        <v>46374</v>
      </c>
      <c r="M14" s="693">
        <f t="shared" si="9"/>
        <v>46375</v>
      </c>
      <c r="N14" s="693">
        <f t="shared" si="10"/>
        <v>46377</v>
      </c>
      <c r="O14" s="693">
        <f t="shared" si="11"/>
        <v>46378</v>
      </c>
    </row>
    <row r="15" spans="1:16" s="579" customFormat="1" ht="18" thickBot="1">
      <c r="A15" s="589" t="s">
        <v>238</v>
      </c>
      <c r="I15" s="589" t="s">
        <v>238</v>
      </c>
    </row>
    <row r="16" spans="1:16" s="579" customFormat="1" ht="17.25">
      <c r="A16" s="590" t="s">
        <v>1090</v>
      </c>
      <c r="B16" s="591"/>
      <c r="C16" s="592"/>
      <c r="D16" s="592"/>
      <c r="E16" s="593"/>
      <c r="F16" s="593"/>
      <c r="G16" s="594"/>
      <c r="I16" s="595" t="s">
        <v>1090</v>
      </c>
      <c r="J16" s="596"/>
      <c r="K16" s="596"/>
      <c r="L16" s="596"/>
      <c r="M16" s="596"/>
      <c r="N16" s="596"/>
      <c r="O16" s="597"/>
    </row>
    <row r="17" spans="1:15" s="579" customFormat="1" ht="17.25">
      <c r="A17" s="598" t="s">
        <v>1117</v>
      </c>
      <c r="B17" s="599"/>
      <c r="C17" s="599"/>
      <c r="D17" s="599"/>
      <c r="E17" s="599"/>
      <c r="F17" s="599"/>
      <c r="G17" s="600"/>
      <c r="I17" s="598" t="s">
        <v>1121</v>
      </c>
      <c r="J17" s="601"/>
      <c r="K17" s="601"/>
      <c r="L17" s="601"/>
      <c r="M17" s="601"/>
      <c r="N17" s="601"/>
      <c r="O17" s="602"/>
    </row>
    <row r="18" spans="1:15" s="579" customFormat="1" ht="17.25">
      <c r="A18" s="598" t="s">
        <v>1120</v>
      </c>
      <c r="B18" s="599"/>
      <c r="C18" s="599"/>
      <c r="D18" s="599"/>
      <c r="E18" s="599"/>
      <c r="F18" s="599"/>
      <c r="G18" s="600"/>
      <c r="I18" s="598" t="s">
        <v>1122</v>
      </c>
      <c r="J18" s="601"/>
      <c r="K18" s="601"/>
      <c r="L18" s="601"/>
      <c r="M18" s="601"/>
      <c r="N18" s="601"/>
      <c r="O18" s="602"/>
    </row>
    <row r="19" spans="1:15" s="579" customFormat="1" ht="18" thickBot="1">
      <c r="A19" s="603" t="s">
        <v>1118</v>
      </c>
      <c r="B19" s="604"/>
      <c r="C19" s="604"/>
      <c r="D19" s="604"/>
      <c r="E19" s="604"/>
      <c r="F19" s="604"/>
      <c r="G19" s="605"/>
      <c r="I19" s="606" t="s">
        <v>1123</v>
      </c>
      <c r="J19" s="607"/>
      <c r="K19" s="607"/>
      <c r="L19" s="607"/>
      <c r="M19" s="607"/>
      <c r="N19" s="607"/>
      <c r="O19" s="608"/>
    </row>
    <row r="20" spans="1:15" s="579" customFormat="1" ht="16.5">
      <c r="A20" s="609" t="s">
        <v>644</v>
      </c>
      <c r="I20" s="610" t="s">
        <v>644</v>
      </c>
    </row>
    <row r="21" spans="1:15" s="579" customFormat="1" ht="16.5">
      <c r="A21" s="611" t="s">
        <v>637</v>
      </c>
      <c r="I21" s="612" t="s">
        <v>645</v>
      </c>
      <c r="J21" s="613"/>
    </row>
    <row r="22" spans="1:15" s="579" customFormat="1" ht="16.5">
      <c r="A22" s="611" t="s">
        <v>646</v>
      </c>
      <c r="I22" s="612" t="s">
        <v>647</v>
      </c>
      <c r="J22" s="613"/>
    </row>
    <row r="23" spans="1:15" s="579" customFormat="1" ht="16.5">
      <c r="A23" s="611" t="s">
        <v>648</v>
      </c>
      <c r="I23" s="612" t="s">
        <v>649</v>
      </c>
      <c r="J23" s="613"/>
    </row>
    <row r="24" spans="1:15" s="579" customFormat="1" ht="16.5">
      <c r="A24" s="611" t="s">
        <v>650</v>
      </c>
      <c r="I24" s="612" t="s">
        <v>651</v>
      </c>
    </row>
    <row r="25" spans="1:15" s="579" customFormat="1" ht="16.5">
      <c r="A25" s="611" t="s">
        <v>652</v>
      </c>
    </row>
  </sheetData>
  <sheetProtection formatCells="0" formatColumns="0" formatRows="0" insertColumns="0" insertRows="0" insertHyperlinks="0" deleteColumns="0" deleteRows="0"/>
  <mergeCells count="6">
    <mergeCell ref="K6:K7"/>
    <mergeCell ref="J6:J8"/>
    <mergeCell ref="A6:A8"/>
    <mergeCell ref="B6:B8"/>
    <mergeCell ref="I6:I8"/>
    <mergeCell ref="C6:C7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Q26"/>
  <sheetViews>
    <sheetView zoomScaleNormal="100" workbookViewId="0">
      <selection activeCell="A6" sqref="A6:A8"/>
    </sheetView>
  </sheetViews>
  <sheetFormatPr defaultRowHeight="12.75"/>
  <cols>
    <col min="1" max="1" width="26.42578125" style="504" customWidth="1"/>
    <col min="2" max="2" width="9.42578125" style="504" bestFit="1" customWidth="1"/>
    <col min="3" max="3" width="12.85546875" style="504" customWidth="1"/>
    <col min="4" max="7" width="21" style="504" customWidth="1"/>
    <col min="8" max="8" width="15" style="504" hidden="1" customWidth="1"/>
    <col min="9" max="10" width="21" style="504" customWidth="1"/>
    <col min="11" max="11" width="9.140625" style="504"/>
    <col min="12" max="12" width="24.42578125" style="504" hidden="1" customWidth="1"/>
    <col min="13" max="13" width="9.5703125" style="504" hidden="1" customWidth="1"/>
    <col min="14" max="15" width="13.85546875" style="504" hidden="1" customWidth="1"/>
    <col min="16" max="16" width="13.140625" style="504" hidden="1" customWidth="1"/>
    <col min="17" max="17" width="14" style="504" hidden="1" customWidth="1"/>
    <col min="18" max="16384" width="9.140625" style="504"/>
  </cols>
  <sheetData>
    <row r="1" spans="1:17" ht="19.5">
      <c r="C1" s="524" t="s">
        <v>0</v>
      </c>
      <c r="D1" s="496"/>
    </row>
    <row r="2" spans="1:17" ht="14.25">
      <c r="C2" s="498" t="s">
        <v>1</v>
      </c>
      <c r="D2" s="498"/>
    </row>
    <row r="3" spans="1:17" ht="14.25">
      <c r="C3" s="498" t="s">
        <v>2</v>
      </c>
      <c r="D3" s="498"/>
    </row>
    <row r="5" spans="1:17" s="579" customFormat="1" ht="16.5">
      <c r="A5" s="580" t="s">
        <v>659</v>
      </c>
      <c r="B5" s="581"/>
      <c r="C5" s="582" t="s">
        <v>1093</v>
      </c>
      <c r="D5" s="580"/>
      <c r="E5" s="645"/>
      <c r="F5" s="645"/>
      <c r="G5" s="645"/>
      <c r="H5" s="645"/>
      <c r="I5" s="645"/>
      <c r="J5" s="645"/>
      <c r="L5" s="646" t="s">
        <v>660</v>
      </c>
      <c r="M5" s="581"/>
      <c r="N5" s="647" t="s">
        <v>661</v>
      </c>
      <c r="O5" s="581"/>
      <c r="P5" s="581"/>
      <c r="Q5" s="581"/>
    </row>
    <row r="6" spans="1:17" s="579" customFormat="1" ht="16.5">
      <c r="A6" s="845" t="s">
        <v>127</v>
      </c>
      <c r="B6" s="845" t="s">
        <v>128</v>
      </c>
      <c r="C6" s="846" t="s">
        <v>1094</v>
      </c>
      <c r="D6" s="585" t="s">
        <v>572</v>
      </c>
      <c r="E6" s="585" t="s">
        <v>553</v>
      </c>
      <c r="F6" s="585" t="s">
        <v>320</v>
      </c>
      <c r="G6" s="585" t="s">
        <v>322</v>
      </c>
      <c r="H6" s="585" t="s">
        <v>204</v>
      </c>
      <c r="I6" s="585" t="s">
        <v>662</v>
      </c>
      <c r="J6" s="585" t="s">
        <v>203</v>
      </c>
      <c r="L6" s="845" t="s">
        <v>127</v>
      </c>
      <c r="M6" s="845" t="s">
        <v>128</v>
      </c>
      <c r="N6" s="845" t="s">
        <v>663</v>
      </c>
      <c r="O6" s="585" t="s">
        <v>224</v>
      </c>
      <c r="P6" s="585" t="s">
        <v>225</v>
      </c>
      <c r="Q6" s="585" t="s">
        <v>203</v>
      </c>
    </row>
    <row r="7" spans="1:17" s="579" customFormat="1" ht="16.5">
      <c r="A7" s="845"/>
      <c r="B7" s="845"/>
      <c r="C7" s="847"/>
      <c r="D7" s="586" t="str">
        <f>CHOOSE(WEEKDAY(D10, 2), "MON", "TUE", "WED", "THU", "FRI", "SAT", "SUN")</f>
        <v>SAT</v>
      </c>
      <c r="E7" s="586" t="str">
        <f t="shared" ref="E7:J7" si="0">CHOOSE(WEEKDAY(E9, 2), "MON", "TUE", "WED", "THU", "FRI", "SAT", "SUN")</f>
        <v>WED</v>
      </c>
      <c r="F7" s="586" t="str">
        <f t="shared" si="0"/>
        <v>THU</v>
      </c>
      <c r="G7" s="586" t="str">
        <f t="shared" si="0"/>
        <v>FRI</v>
      </c>
      <c r="H7" s="586" t="e">
        <f t="shared" si="0"/>
        <v>#VALUE!</v>
      </c>
      <c r="I7" s="586" t="str">
        <f t="shared" si="0"/>
        <v>MON</v>
      </c>
      <c r="J7" s="586" t="str">
        <f t="shared" si="0"/>
        <v>WED</v>
      </c>
      <c r="L7" s="845"/>
      <c r="M7" s="845"/>
      <c r="N7" s="845"/>
      <c r="O7" s="586" t="s">
        <v>76</v>
      </c>
      <c r="P7" s="586" t="s">
        <v>84</v>
      </c>
      <c r="Q7" s="586" t="s">
        <v>84</v>
      </c>
    </row>
    <row r="8" spans="1:17" s="579" customFormat="1" ht="16.5">
      <c r="A8" s="845"/>
      <c r="B8" s="845"/>
      <c r="C8" s="584" t="str">
        <f>CHOOSE(WEEKDAY(C9, 2), "MON", "TUE", "WED", "THU", "FRI", "SAT", "SUN")</f>
        <v>WED</v>
      </c>
      <c r="D8" s="587" t="s">
        <v>133</v>
      </c>
      <c r="E8" s="587" t="s">
        <v>547</v>
      </c>
      <c r="F8" s="587" t="s">
        <v>226</v>
      </c>
      <c r="G8" s="587" t="s">
        <v>206</v>
      </c>
      <c r="H8" s="587" t="s">
        <v>654</v>
      </c>
      <c r="I8" s="587" t="s">
        <v>816</v>
      </c>
      <c r="J8" s="587" t="s">
        <v>606</v>
      </c>
      <c r="L8" s="845"/>
      <c r="M8" s="845"/>
      <c r="N8" s="845"/>
      <c r="O8" s="648" t="s">
        <v>623</v>
      </c>
      <c r="P8" s="648" t="s">
        <v>226</v>
      </c>
      <c r="Q8" s="648" t="s">
        <v>554</v>
      </c>
    </row>
    <row r="9" spans="1:17" s="695" customFormat="1" ht="20.25" customHeight="1">
      <c r="A9" s="708" t="s">
        <v>575</v>
      </c>
      <c r="B9" s="741" t="s">
        <v>1231</v>
      </c>
      <c r="C9" s="618">
        <v>46330</v>
      </c>
      <c r="D9" s="693">
        <f t="shared" ref="D9" si="1">C9+3</f>
        <v>46333</v>
      </c>
      <c r="E9" s="693">
        <f t="shared" ref="E9" si="2">C9+7</f>
        <v>46337</v>
      </c>
      <c r="F9" s="693">
        <f t="shared" ref="F9" si="3">C9+8</f>
        <v>46338</v>
      </c>
      <c r="G9" s="693">
        <f t="shared" ref="G9" si="4">C9+9</f>
        <v>46339</v>
      </c>
      <c r="H9" s="694" t="s">
        <v>145</v>
      </c>
      <c r="I9" s="693">
        <f>C9+12</f>
        <v>46342</v>
      </c>
      <c r="J9" s="693">
        <f>C9+14</f>
        <v>46344</v>
      </c>
      <c r="L9" s="696"/>
      <c r="M9" s="697"/>
      <c r="N9" s="618">
        <v>45480</v>
      </c>
      <c r="O9" s="693">
        <f>N9+4</f>
        <v>45484</v>
      </c>
      <c r="P9" s="693">
        <f>N9+8</f>
        <v>45488</v>
      </c>
      <c r="Q9" s="693">
        <f>N9+10</f>
        <v>45490</v>
      </c>
    </row>
    <row r="10" spans="1:17" s="695" customFormat="1" ht="20.25" customHeight="1">
      <c r="A10" s="723" t="s">
        <v>1102</v>
      </c>
      <c r="B10" s="745">
        <v>2643</v>
      </c>
      <c r="C10" s="618">
        <f>C9+7</f>
        <v>46337</v>
      </c>
      <c r="D10" s="693">
        <f t="shared" ref="D10:D14" si="5">C10+3</f>
        <v>46340</v>
      </c>
      <c r="E10" s="693">
        <f t="shared" ref="E10:E14" si="6">C10+7</f>
        <v>46344</v>
      </c>
      <c r="F10" s="693">
        <f t="shared" ref="F10:F14" si="7">C10+8</f>
        <v>46345</v>
      </c>
      <c r="G10" s="693">
        <f t="shared" ref="G10:G14" si="8">C10+9</f>
        <v>46346</v>
      </c>
      <c r="H10" s="694" t="s">
        <v>145</v>
      </c>
      <c r="I10" s="693">
        <f t="shared" ref="I10:I14" si="9">C10+12</f>
        <v>46349</v>
      </c>
      <c r="J10" s="693">
        <f t="shared" ref="J10:J14" si="10">C10+14</f>
        <v>46351</v>
      </c>
      <c r="L10" s="698"/>
      <c r="M10" s="697"/>
      <c r="N10" s="618">
        <f>N9+7</f>
        <v>45487</v>
      </c>
      <c r="O10" s="693">
        <f>N10+4</f>
        <v>45491</v>
      </c>
      <c r="P10" s="693">
        <f>N10+8</f>
        <v>45495</v>
      </c>
      <c r="Q10" s="693">
        <f>N10+10</f>
        <v>45497</v>
      </c>
    </row>
    <row r="11" spans="1:17" s="695" customFormat="1" ht="20.25" customHeight="1">
      <c r="A11" s="705" t="s">
        <v>1003</v>
      </c>
      <c r="B11" s="745">
        <v>2627</v>
      </c>
      <c r="C11" s="618">
        <f>C10+7</f>
        <v>46344</v>
      </c>
      <c r="D11" s="693">
        <f t="shared" si="5"/>
        <v>46347</v>
      </c>
      <c r="E11" s="693">
        <f t="shared" si="6"/>
        <v>46351</v>
      </c>
      <c r="F11" s="693">
        <f t="shared" si="7"/>
        <v>46352</v>
      </c>
      <c r="G11" s="693">
        <f t="shared" si="8"/>
        <v>46353</v>
      </c>
      <c r="H11" s="694" t="s">
        <v>145</v>
      </c>
      <c r="I11" s="693">
        <f t="shared" si="9"/>
        <v>46356</v>
      </c>
      <c r="J11" s="693">
        <f t="shared" si="10"/>
        <v>46358</v>
      </c>
      <c r="L11" s="698"/>
      <c r="M11" s="697"/>
      <c r="N11" s="618">
        <f>N10+7</f>
        <v>45494</v>
      </c>
      <c r="O11" s="693">
        <f>N11+4</f>
        <v>45498</v>
      </c>
      <c r="P11" s="693">
        <f>N11+8</f>
        <v>45502</v>
      </c>
      <c r="Q11" s="693">
        <f>N11+10</f>
        <v>45504</v>
      </c>
    </row>
    <row r="12" spans="1:17" s="695" customFormat="1" ht="20.25" customHeight="1">
      <c r="A12" s="705" t="s">
        <v>664</v>
      </c>
      <c r="B12" s="745">
        <v>2645</v>
      </c>
      <c r="C12" s="618">
        <f>C11+7</f>
        <v>46351</v>
      </c>
      <c r="D12" s="693">
        <f t="shared" si="5"/>
        <v>46354</v>
      </c>
      <c r="E12" s="693">
        <f t="shared" si="6"/>
        <v>46358</v>
      </c>
      <c r="F12" s="693">
        <f t="shared" si="7"/>
        <v>46359</v>
      </c>
      <c r="G12" s="693">
        <f t="shared" si="8"/>
        <v>46360</v>
      </c>
      <c r="H12" s="694" t="s">
        <v>145</v>
      </c>
      <c r="I12" s="693">
        <f t="shared" si="9"/>
        <v>46363</v>
      </c>
      <c r="J12" s="693">
        <f t="shared" si="10"/>
        <v>46365</v>
      </c>
      <c r="L12" s="698"/>
      <c r="M12" s="697"/>
      <c r="N12" s="618">
        <f>N11+7</f>
        <v>45501</v>
      </c>
      <c r="O12" s="693">
        <f>N12+4</f>
        <v>45505</v>
      </c>
      <c r="P12" s="693">
        <f>N12+8</f>
        <v>45509</v>
      </c>
      <c r="Q12" s="693">
        <f>N12+10</f>
        <v>45511</v>
      </c>
    </row>
    <row r="13" spans="1:17" s="695" customFormat="1" ht="20.25" customHeight="1">
      <c r="A13" s="705" t="s">
        <v>575</v>
      </c>
      <c r="B13" s="745">
        <v>2625</v>
      </c>
      <c r="C13" s="618">
        <f>C12+7</f>
        <v>46358</v>
      </c>
      <c r="D13" s="693">
        <f t="shared" si="5"/>
        <v>46361</v>
      </c>
      <c r="E13" s="693">
        <f t="shared" si="6"/>
        <v>46365</v>
      </c>
      <c r="F13" s="693">
        <f t="shared" si="7"/>
        <v>46366</v>
      </c>
      <c r="G13" s="693">
        <f t="shared" si="8"/>
        <v>46367</v>
      </c>
      <c r="H13" s="694" t="s">
        <v>145</v>
      </c>
      <c r="I13" s="693">
        <f t="shared" si="9"/>
        <v>46370</v>
      </c>
      <c r="J13" s="693">
        <f t="shared" si="10"/>
        <v>46372</v>
      </c>
      <c r="L13" s="698"/>
      <c r="M13" s="697"/>
      <c r="N13" s="618">
        <f>N12+7</f>
        <v>45508</v>
      </c>
      <c r="O13" s="693">
        <f>N13+4</f>
        <v>45512</v>
      </c>
      <c r="P13" s="693">
        <f>N13+8</f>
        <v>45516</v>
      </c>
      <c r="Q13" s="693">
        <f>N13+10</f>
        <v>45518</v>
      </c>
    </row>
    <row r="14" spans="1:17" s="695" customFormat="1" ht="20.25" customHeight="1" thickBot="1">
      <c r="A14" s="723" t="s">
        <v>1102</v>
      </c>
      <c r="B14" s="745">
        <v>2647</v>
      </c>
      <c r="C14" s="622">
        <f>C13+7</f>
        <v>46365</v>
      </c>
      <c r="D14" s="693">
        <f t="shared" si="5"/>
        <v>46368</v>
      </c>
      <c r="E14" s="693">
        <f t="shared" si="6"/>
        <v>46372</v>
      </c>
      <c r="F14" s="693">
        <f t="shared" si="7"/>
        <v>46373</v>
      </c>
      <c r="G14" s="693">
        <f t="shared" si="8"/>
        <v>46374</v>
      </c>
      <c r="H14" s="694" t="s">
        <v>145</v>
      </c>
      <c r="I14" s="693">
        <f t="shared" si="9"/>
        <v>46377</v>
      </c>
      <c r="J14" s="693">
        <f t="shared" si="10"/>
        <v>46379</v>
      </c>
      <c r="L14" s="700"/>
      <c r="M14" s="701"/>
      <c r="N14" s="702"/>
      <c r="O14" s="703"/>
      <c r="P14" s="703"/>
      <c r="Q14" s="703"/>
    </row>
    <row r="15" spans="1:17" s="579" customFormat="1" ht="17.25">
      <c r="A15" s="595" t="s">
        <v>1090</v>
      </c>
      <c r="B15" s="670"/>
      <c r="C15" s="670"/>
      <c r="D15" s="670"/>
      <c r="E15" s="670"/>
      <c r="F15" s="670"/>
      <c r="G15" s="670"/>
      <c r="H15" s="670"/>
      <c r="I15" s="670"/>
      <c r="J15" s="671"/>
      <c r="L15" s="649" t="s">
        <v>666</v>
      </c>
      <c r="M15" s="650"/>
      <c r="N15" s="651"/>
      <c r="O15" s="652"/>
      <c r="P15" s="652"/>
      <c r="Q15" s="652"/>
    </row>
    <row r="16" spans="1:17" s="579" customFormat="1" ht="17.25">
      <c r="A16" s="598" t="s">
        <v>1124</v>
      </c>
      <c r="B16" s="599"/>
      <c r="C16" s="599"/>
      <c r="D16" s="599"/>
      <c r="E16" s="599"/>
      <c r="F16" s="599"/>
      <c r="G16" s="599"/>
      <c r="H16" s="599"/>
      <c r="I16" s="599"/>
      <c r="J16" s="600"/>
      <c r="L16" s="653" t="s">
        <v>1104</v>
      </c>
      <c r="M16" s="625"/>
      <c r="N16" s="625"/>
      <c r="O16" s="625"/>
      <c r="P16" s="625"/>
      <c r="Q16" s="625"/>
    </row>
    <row r="17" spans="1:17" s="579" customFormat="1" ht="17.25">
      <c r="A17" s="598" t="s">
        <v>1125</v>
      </c>
      <c r="B17" s="599"/>
      <c r="C17" s="599"/>
      <c r="D17" s="599"/>
      <c r="E17" s="599"/>
      <c r="F17" s="599"/>
      <c r="G17" s="599"/>
      <c r="H17" s="599"/>
      <c r="I17" s="599"/>
      <c r="J17" s="600"/>
      <c r="L17" s="852" t="s">
        <v>1105</v>
      </c>
      <c r="M17" s="853"/>
      <c r="N17" s="853"/>
      <c r="O17" s="853"/>
      <c r="P17" s="853"/>
      <c r="Q17" s="853"/>
    </row>
    <row r="18" spans="1:17" s="579" customFormat="1" ht="18" thickBot="1">
      <c r="A18" s="606" t="s">
        <v>1126</v>
      </c>
      <c r="B18" s="666"/>
      <c r="C18" s="666"/>
      <c r="D18" s="666"/>
      <c r="E18" s="666"/>
      <c r="F18" s="666"/>
      <c r="G18" s="666"/>
      <c r="H18" s="666"/>
      <c r="I18" s="666"/>
      <c r="J18" s="667"/>
      <c r="L18" s="656" t="s">
        <v>667</v>
      </c>
      <c r="M18" s="657"/>
      <c r="N18" s="657"/>
      <c r="O18" s="657"/>
      <c r="P18" s="657"/>
      <c r="Q18" s="657"/>
    </row>
    <row r="19" spans="1:17" s="579" customFormat="1" ht="17.25">
      <c r="A19" s="633" t="s">
        <v>644</v>
      </c>
      <c r="B19" s="642"/>
      <c r="C19" s="642"/>
      <c r="D19" s="642"/>
      <c r="E19" s="642"/>
      <c r="F19" s="642"/>
      <c r="G19" s="642"/>
      <c r="H19" s="642"/>
      <c r="I19" s="642"/>
      <c r="L19" s="658" t="s">
        <v>118</v>
      </c>
    </row>
    <row r="20" spans="1:17" s="579" customFormat="1" ht="17.25">
      <c r="A20" s="612" t="s">
        <v>1186</v>
      </c>
      <c r="B20" s="642"/>
      <c r="C20" s="642"/>
      <c r="D20" s="642"/>
      <c r="E20" s="642"/>
      <c r="F20" s="642"/>
      <c r="G20" s="642"/>
      <c r="H20" s="642"/>
      <c r="I20" s="642"/>
      <c r="L20" s="659" t="s">
        <v>668</v>
      </c>
    </row>
    <row r="21" spans="1:17" s="579" customFormat="1" ht="17.25">
      <c r="A21" s="612" t="s">
        <v>1187</v>
      </c>
      <c r="B21" s="642"/>
      <c r="C21" s="642"/>
      <c r="D21" s="642"/>
      <c r="E21" s="642"/>
      <c r="F21" s="642"/>
      <c r="G21" s="642"/>
      <c r="H21" s="642"/>
      <c r="I21" s="642"/>
      <c r="L21" s="659" t="s">
        <v>669</v>
      </c>
    </row>
    <row r="22" spans="1:17" s="579" customFormat="1" ht="16.5">
      <c r="A22" s="579" t="s">
        <v>1188</v>
      </c>
      <c r="L22" s="660" t="s">
        <v>628</v>
      </c>
    </row>
    <row r="23" spans="1:17" s="579" customFormat="1" ht="16.5">
      <c r="A23" s="579" t="s">
        <v>1177</v>
      </c>
    </row>
    <row r="24" spans="1:17" s="579" customFormat="1" ht="16.5">
      <c r="A24" s="579" t="s">
        <v>1176</v>
      </c>
    </row>
    <row r="25" spans="1:17" s="579" customFormat="1" ht="16.5">
      <c r="A25" s="579" t="s">
        <v>1175</v>
      </c>
      <c r="E25" s="579" t="s">
        <v>29</v>
      </c>
    </row>
    <row r="26" spans="1:17" s="579" customFormat="1" ht="16.5"/>
  </sheetData>
  <mergeCells count="7">
    <mergeCell ref="C6:C7"/>
    <mergeCell ref="L17:Q17"/>
    <mergeCell ref="A6:A8"/>
    <mergeCell ref="B6:B8"/>
    <mergeCell ref="L6:L8"/>
    <mergeCell ref="M6:M8"/>
    <mergeCell ref="N6:N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Q23"/>
  <sheetViews>
    <sheetView zoomScaleNormal="100" workbookViewId="0">
      <selection activeCell="A6" sqref="A6:A8"/>
    </sheetView>
  </sheetViews>
  <sheetFormatPr defaultRowHeight="12.75"/>
  <cols>
    <col min="1" max="1" width="21.140625" style="505" customWidth="1"/>
    <col min="2" max="2" width="9.42578125" style="505" bestFit="1" customWidth="1"/>
    <col min="3" max="3" width="13.7109375" style="505" customWidth="1"/>
    <col min="4" max="8" width="18.28515625" style="505" customWidth="1"/>
    <col min="9" max="9" width="5.7109375" style="505" customWidth="1"/>
    <col min="10" max="10" width="22.28515625" style="505" customWidth="1"/>
    <col min="11" max="11" width="9" style="505" customWidth="1"/>
    <col min="12" max="12" width="13.7109375" style="505" customWidth="1"/>
    <col min="13" max="17" width="15.7109375" style="505" customWidth="1"/>
    <col min="18" max="16384" width="9.140625" style="505"/>
  </cols>
  <sheetData>
    <row r="1" spans="1:17" ht="18.75">
      <c r="C1" s="532" t="s">
        <v>0</v>
      </c>
    </row>
    <row r="2" spans="1:17" ht="14.25">
      <c r="C2" s="498" t="s">
        <v>1</v>
      </c>
    </row>
    <row r="3" spans="1:17" ht="14.25">
      <c r="C3" s="498" t="s">
        <v>2</v>
      </c>
    </row>
    <row r="5" spans="1:17" s="579" customFormat="1" ht="16.5">
      <c r="A5" s="580" t="s">
        <v>1092</v>
      </c>
      <c r="B5" s="581"/>
      <c r="C5" s="582" t="s">
        <v>1106</v>
      </c>
      <c r="D5" s="581"/>
      <c r="E5" s="581"/>
      <c r="F5" s="581"/>
      <c r="G5" s="581"/>
      <c r="H5" s="581"/>
      <c r="J5" s="672" t="s">
        <v>1091</v>
      </c>
      <c r="K5" s="673"/>
      <c r="L5" s="674" t="s">
        <v>1148</v>
      </c>
      <c r="M5" s="672"/>
      <c r="N5" s="673"/>
      <c r="O5" s="673"/>
      <c r="P5" s="673"/>
      <c r="Q5" s="673"/>
    </row>
    <row r="6" spans="1:17" s="579" customFormat="1" ht="16.5">
      <c r="A6" s="845" t="s">
        <v>127</v>
      </c>
      <c r="B6" s="845" t="s">
        <v>128</v>
      </c>
      <c r="C6" s="845" t="s">
        <v>875</v>
      </c>
      <c r="D6" s="585" t="s">
        <v>224</v>
      </c>
      <c r="E6" s="585" t="s">
        <v>312</v>
      </c>
      <c r="F6" s="585" t="s">
        <v>316</v>
      </c>
      <c r="G6" s="585" t="s">
        <v>353</v>
      </c>
      <c r="H6" s="585" t="s">
        <v>326</v>
      </c>
      <c r="J6" s="845" t="s">
        <v>127</v>
      </c>
      <c r="K6" s="845" t="s">
        <v>128</v>
      </c>
      <c r="L6" s="845" t="s">
        <v>875</v>
      </c>
      <c r="M6" s="585" t="s">
        <v>349</v>
      </c>
      <c r="N6" s="585" t="s">
        <v>653</v>
      </c>
      <c r="O6" s="585" t="s">
        <v>320</v>
      </c>
      <c r="P6" s="585" t="s">
        <v>322</v>
      </c>
      <c r="Q6" s="585" t="s">
        <v>205</v>
      </c>
    </row>
    <row r="7" spans="1:17" s="579" customFormat="1" ht="16.5">
      <c r="A7" s="845"/>
      <c r="B7" s="845"/>
      <c r="C7" s="845"/>
      <c r="D7" s="586" t="str">
        <f>CHOOSE(WEEKDAY(D13, 2), "MON", "TUE", "WED", "THU", "FRI", "SAT", "SUN")</f>
        <v>SAT</v>
      </c>
      <c r="E7" s="586" t="str">
        <f>CHOOSE(WEEKDAY(E9, 2), "MON", "TUE", "WED", "THU", "FRI", "SAT", "SUN")</f>
        <v>THU</v>
      </c>
      <c r="F7" s="586" t="str">
        <f>CHOOSE(WEEKDAY(F9, 2), "MON", "TUE", "WED", "THU", "FRI", "SAT", "SUN")</f>
        <v>FRI</v>
      </c>
      <c r="G7" s="586" t="str">
        <f>CHOOSE(WEEKDAY(G10, 2), "MON", "TUE", "WED", "THU", "FRI", "SAT", "SUN")</f>
        <v>SAT</v>
      </c>
      <c r="H7" s="586" t="str">
        <f>CHOOSE(WEEKDAY(H9, 2), "MON", "TUE", "WED", "THU", "FRI", "SAT", "SUN")</f>
        <v>SUN</v>
      </c>
      <c r="J7" s="845"/>
      <c r="K7" s="845"/>
      <c r="L7" s="845"/>
      <c r="M7" s="586" t="str">
        <f>CHOOSE(WEEKDAY(M9, 2), "MON", "TUE", "WED", "THU", "FRI", "SAT", "SUN")</f>
        <v>SAT</v>
      </c>
      <c r="N7" s="586" t="str">
        <f>CHOOSE(WEEKDAY(N9, 2), "MON", "TUE", "WED", "THU", "FRI", "SAT", "SUN")</f>
        <v>WED</v>
      </c>
      <c r="O7" s="586" t="str">
        <f t="shared" ref="O7:P7" si="0">CHOOSE(WEEKDAY(O9, 2), "MON", "TUE", "WED", "THU", "FRI", "SAT", "SUN")</f>
        <v>THU</v>
      </c>
      <c r="P7" s="586" t="str">
        <f t="shared" si="0"/>
        <v>FRI</v>
      </c>
      <c r="Q7" s="586" t="str">
        <f>CHOOSE(WEEKDAY(Q9, 2), "MON", "TUE", "WED", "THU", "FRI", "SAT", "SUN")</f>
        <v>MON</v>
      </c>
    </row>
    <row r="8" spans="1:17" s="579" customFormat="1" ht="16.5">
      <c r="A8" s="845"/>
      <c r="B8" s="845"/>
      <c r="C8" s="584" t="str">
        <f>CHOOSE(WEEKDAY(C9, 2), "MON", "TUE", "WED", "THU", "FRI", "SAT", "SUN")</f>
        <v>WED</v>
      </c>
      <c r="D8" s="587" t="s">
        <v>133</v>
      </c>
      <c r="E8" s="587" t="s">
        <v>226</v>
      </c>
      <c r="F8" s="587" t="s">
        <v>206</v>
      </c>
      <c r="G8" s="587" t="s">
        <v>554</v>
      </c>
      <c r="H8" s="587" t="s">
        <v>604</v>
      </c>
      <c r="J8" s="845"/>
      <c r="K8" s="845"/>
      <c r="L8" s="584" t="str">
        <f>CHOOSE(WEEKDAY(L9, 2), "MON", "TUE", "WED", "THU", "FRI", "SAT", "SUN")</f>
        <v>TUE</v>
      </c>
      <c r="M8" s="587" t="s">
        <v>623</v>
      </c>
      <c r="N8" s="587" t="s">
        <v>226</v>
      </c>
      <c r="O8" s="587" t="s">
        <v>206</v>
      </c>
      <c r="P8" s="587" t="s">
        <v>554</v>
      </c>
      <c r="Q8" s="587" t="s">
        <v>605</v>
      </c>
    </row>
    <row r="9" spans="1:17" s="695" customFormat="1" ht="20.25" customHeight="1">
      <c r="A9" s="708" t="s">
        <v>595</v>
      </c>
      <c r="B9" s="738" t="s">
        <v>1234</v>
      </c>
      <c r="C9" s="618">
        <v>46330</v>
      </c>
      <c r="D9" s="693">
        <f t="shared" ref="D9" si="1">C9+3</f>
        <v>46333</v>
      </c>
      <c r="E9" s="693">
        <f t="shared" ref="E9" si="2">C9+8</f>
        <v>46338</v>
      </c>
      <c r="F9" s="693">
        <f t="shared" ref="F9" si="3">C9+9</f>
        <v>46339</v>
      </c>
      <c r="G9" s="740" t="s">
        <v>145</v>
      </c>
      <c r="H9" s="693">
        <f t="shared" ref="H9" si="4">C9+11</f>
        <v>46341</v>
      </c>
      <c r="J9" s="744" t="s">
        <v>214</v>
      </c>
      <c r="K9" s="738" t="s">
        <v>1200</v>
      </c>
      <c r="L9" s="718">
        <v>46329</v>
      </c>
      <c r="M9" s="693">
        <f t="shared" ref="M9:M14" si="5">L9+4</f>
        <v>46333</v>
      </c>
      <c r="N9" s="693">
        <f t="shared" ref="N9:N14" si="6">L9+8</f>
        <v>46337</v>
      </c>
      <c r="O9" s="693">
        <f t="shared" ref="O9:O14" si="7">L9+9</f>
        <v>46338</v>
      </c>
      <c r="P9" s="693">
        <f t="shared" ref="P9:P14" si="8">L9+10</f>
        <v>46339</v>
      </c>
      <c r="Q9" s="693">
        <f t="shared" ref="Q9:Q14" si="9">L9+13</f>
        <v>46342</v>
      </c>
    </row>
    <row r="10" spans="1:17" s="695" customFormat="1" ht="20.25" customHeight="1">
      <c r="A10" s="705" t="s">
        <v>573</v>
      </c>
      <c r="B10" s="738" t="s">
        <v>1234</v>
      </c>
      <c r="C10" s="618">
        <f>C9+7</f>
        <v>46337</v>
      </c>
      <c r="D10" s="693">
        <f t="shared" ref="D10" si="10">C10+3</f>
        <v>46340</v>
      </c>
      <c r="E10" s="693">
        <f t="shared" ref="E10" si="11">C10+8</f>
        <v>46345</v>
      </c>
      <c r="F10" s="693">
        <f t="shared" ref="F10" si="12">C10+9</f>
        <v>46346</v>
      </c>
      <c r="G10" s="693">
        <f t="shared" ref="G10" si="13">C10+10</f>
        <v>46347</v>
      </c>
      <c r="H10" s="693">
        <f t="shared" ref="H10" si="14">C10+11</f>
        <v>46348</v>
      </c>
      <c r="J10" s="723" t="s">
        <v>656</v>
      </c>
      <c r="K10" s="719" t="s">
        <v>1231</v>
      </c>
      <c r="L10" s="718">
        <f>L9+7</f>
        <v>46336</v>
      </c>
      <c r="M10" s="693">
        <f t="shared" si="5"/>
        <v>46340</v>
      </c>
      <c r="N10" s="693">
        <f t="shared" si="6"/>
        <v>46344</v>
      </c>
      <c r="O10" s="693">
        <f t="shared" si="7"/>
        <v>46345</v>
      </c>
      <c r="P10" s="693">
        <f t="shared" si="8"/>
        <v>46346</v>
      </c>
      <c r="Q10" s="693">
        <f t="shared" si="9"/>
        <v>46349</v>
      </c>
    </row>
    <row r="11" spans="1:17" s="695" customFormat="1" ht="20.25" customHeight="1">
      <c r="A11" s="705" t="s">
        <v>1233</v>
      </c>
      <c r="B11" s="738" t="s">
        <v>1241</v>
      </c>
      <c r="C11" s="618">
        <f t="shared" ref="C11:C14" si="15">C10+7</f>
        <v>46344</v>
      </c>
      <c r="D11" s="693">
        <f t="shared" ref="D11:D14" si="16">C11+3</f>
        <v>46347</v>
      </c>
      <c r="E11" s="693">
        <f t="shared" ref="E11:E14" si="17">C11+8</f>
        <v>46352</v>
      </c>
      <c r="F11" s="693">
        <f t="shared" ref="F11:F14" si="18">C11+9</f>
        <v>46353</v>
      </c>
      <c r="G11" s="693">
        <f t="shared" ref="G11:G14" si="19">C11+10</f>
        <v>46354</v>
      </c>
      <c r="H11" s="693">
        <f t="shared" ref="H11:H14" si="20">C11+11</f>
        <v>46355</v>
      </c>
      <c r="J11" s="708" t="s">
        <v>135</v>
      </c>
      <c r="K11" s="739" t="s">
        <v>1242</v>
      </c>
      <c r="L11" s="718">
        <f t="shared" ref="L11:L14" si="21">L10+7</f>
        <v>46343</v>
      </c>
      <c r="M11" s="693">
        <f t="shared" si="5"/>
        <v>46347</v>
      </c>
      <c r="N11" s="693">
        <f t="shared" si="6"/>
        <v>46351</v>
      </c>
      <c r="O11" s="693">
        <f t="shared" si="7"/>
        <v>46352</v>
      </c>
      <c r="P11" s="693">
        <f t="shared" si="8"/>
        <v>46353</v>
      </c>
      <c r="Q11" s="693">
        <f t="shared" si="9"/>
        <v>46356</v>
      </c>
    </row>
    <row r="12" spans="1:17" s="695" customFormat="1" ht="20.25" customHeight="1">
      <c r="A12" s="988" t="s">
        <v>1235</v>
      </c>
      <c r="B12" s="738" t="s">
        <v>1234</v>
      </c>
      <c r="C12" s="618">
        <f t="shared" si="15"/>
        <v>46351</v>
      </c>
      <c r="D12" s="693">
        <f t="shared" si="16"/>
        <v>46354</v>
      </c>
      <c r="E12" s="693">
        <f t="shared" si="17"/>
        <v>46359</v>
      </c>
      <c r="F12" s="693">
        <f t="shared" si="18"/>
        <v>46360</v>
      </c>
      <c r="G12" s="693">
        <f t="shared" si="19"/>
        <v>46361</v>
      </c>
      <c r="H12" s="693">
        <f t="shared" si="20"/>
        <v>46362</v>
      </c>
      <c r="J12" s="708" t="s">
        <v>657</v>
      </c>
      <c r="K12" s="739" t="s">
        <v>1243</v>
      </c>
      <c r="L12" s="718">
        <f t="shared" si="21"/>
        <v>46350</v>
      </c>
      <c r="M12" s="693">
        <f t="shared" si="5"/>
        <v>46354</v>
      </c>
      <c r="N12" s="693">
        <f t="shared" si="6"/>
        <v>46358</v>
      </c>
      <c r="O12" s="693">
        <f t="shared" si="7"/>
        <v>46359</v>
      </c>
      <c r="P12" s="693">
        <f t="shared" si="8"/>
        <v>46360</v>
      </c>
      <c r="Q12" s="693">
        <f t="shared" si="9"/>
        <v>46363</v>
      </c>
    </row>
    <row r="13" spans="1:17" s="695" customFormat="1" ht="20.25" customHeight="1">
      <c r="A13" s="708" t="s">
        <v>595</v>
      </c>
      <c r="B13" s="738" t="s">
        <v>1241</v>
      </c>
      <c r="C13" s="618">
        <f t="shared" si="15"/>
        <v>46358</v>
      </c>
      <c r="D13" s="693">
        <f t="shared" si="16"/>
        <v>46361</v>
      </c>
      <c r="E13" s="693">
        <f t="shared" si="17"/>
        <v>46366</v>
      </c>
      <c r="F13" s="693">
        <f t="shared" si="18"/>
        <v>46367</v>
      </c>
      <c r="G13" s="693">
        <f t="shared" si="19"/>
        <v>46368</v>
      </c>
      <c r="H13" s="693">
        <f t="shared" si="20"/>
        <v>46369</v>
      </c>
      <c r="J13" s="988" t="s">
        <v>658</v>
      </c>
      <c r="K13" s="719" t="s">
        <v>1231</v>
      </c>
      <c r="L13" s="718">
        <f t="shared" si="21"/>
        <v>46357</v>
      </c>
      <c r="M13" s="693">
        <f t="shared" si="5"/>
        <v>46361</v>
      </c>
      <c r="N13" s="693">
        <f t="shared" si="6"/>
        <v>46365</v>
      </c>
      <c r="O13" s="693">
        <f t="shared" si="7"/>
        <v>46366</v>
      </c>
      <c r="P13" s="693">
        <f t="shared" si="8"/>
        <v>46367</v>
      </c>
      <c r="Q13" s="693">
        <f t="shared" si="9"/>
        <v>46370</v>
      </c>
    </row>
    <row r="14" spans="1:17" s="695" customFormat="1" ht="20.25" customHeight="1" thickBot="1">
      <c r="A14" s="705" t="s">
        <v>573</v>
      </c>
      <c r="B14" s="738" t="s">
        <v>1241</v>
      </c>
      <c r="C14" s="618">
        <f t="shared" si="15"/>
        <v>46365</v>
      </c>
      <c r="D14" s="693">
        <f t="shared" si="16"/>
        <v>46368</v>
      </c>
      <c r="E14" s="693">
        <f t="shared" si="17"/>
        <v>46373</v>
      </c>
      <c r="F14" s="693">
        <f t="shared" si="18"/>
        <v>46374</v>
      </c>
      <c r="G14" s="693">
        <f t="shared" si="19"/>
        <v>46375</v>
      </c>
      <c r="H14" s="693">
        <f t="shared" si="20"/>
        <v>46376</v>
      </c>
      <c r="J14" s="723" t="s">
        <v>656</v>
      </c>
      <c r="K14" s="719" t="s">
        <v>1234</v>
      </c>
      <c r="L14" s="718">
        <f t="shared" si="21"/>
        <v>46364</v>
      </c>
      <c r="M14" s="699">
        <f t="shared" si="5"/>
        <v>46368</v>
      </c>
      <c r="N14" s="699">
        <f t="shared" si="6"/>
        <v>46372</v>
      </c>
      <c r="O14" s="699">
        <f t="shared" si="7"/>
        <v>46373</v>
      </c>
      <c r="P14" s="699">
        <f t="shared" si="8"/>
        <v>46374</v>
      </c>
      <c r="Q14" s="699">
        <f t="shared" si="9"/>
        <v>46377</v>
      </c>
    </row>
    <row r="15" spans="1:17" s="579" customFormat="1" ht="17.25">
      <c r="A15" s="595" t="s">
        <v>1090</v>
      </c>
      <c r="B15" s="670"/>
      <c r="C15" s="670"/>
      <c r="D15" s="670"/>
      <c r="E15" s="670"/>
      <c r="F15" s="670"/>
      <c r="G15" s="670"/>
      <c r="H15" s="671"/>
      <c r="J15" s="590" t="s">
        <v>1090</v>
      </c>
      <c r="K15" s="591"/>
      <c r="L15" s="592"/>
      <c r="M15" s="593"/>
      <c r="N15" s="593"/>
      <c r="O15" s="593"/>
      <c r="P15" s="593"/>
      <c r="Q15" s="594"/>
    </row>
    <row r="16" spans="1:17" s="579" customFormat="1" ht="17.25">
      <c r="A16" s="598" t="s">
        <v>1127</v>
      </c>
      <c r="B16" s="599"/>
      <c r="C16" s="599"/>
      <c r="D16" s="599"/>
      <c r="E16" s="599"/>
      <c r="F16" s="599"/>
      <c r="G16" s="599"/>
      <c r="H16" s="600"/>
      <c r="J16" s="598" t="s">
        <v>1124</v>
      </c>
      <c r="K16" s="625"/>
      <c r="L16" s="625"/>
      <c r="M16" s="625"/>
      <c r="N16" s="625"/>
      <c r="O16" s="625"/>
      <c r="P16" s="625"/>
      <c r="Q16" s="641"/>
    </row>
    <row r="17" spans="1:17" s="579" customFormat="1" ht="18" thickBot="1">
      <c r="A17" s="606" t="s">
        <v>1128</v>
      </c>
      <c r="B17" s="666"/>
      <c r="C17" s="666"/>
      <c r="D17" s="666"/>
      <c r="E17" s="666"/>
      <c r="F17" s="666"/>
      <c r="G17" s="666"/>
      <c r="H17" s="667"/>
      <c r="J17" s="606" t="s">
        <v>1129</v>
      </c>
      <c r="K17" s="666"/>
      <c r="L17" s="666"/>
      <c r="M17" s="666"/>
      <c r="N17" s="666"/>
      <c r="O17" s="666"/>
      <c r="P17" s="666"/>
      <c r="Q17" s="667"/>
    </row>
    <row r="18" spans="1:17" s="579" customFormat="1" ht="16.5">
      <c r="A18" s="633" t="s">
        <v>644</v>
      </c>
      <c r="J18" s="633" t="s">
        <v>644</v>
      </c>
    </row>
    <row r="19" spans="1:17" s="579" customFormat="1" ht="16.5">
      <c r="A19" s="579" t="s">
        <v>1160</v>
      </c>
      <c r="J19" s="579" t="s">
        <v>1192</v>
      </c>
    </row>
    <row r="20" spans="1:17" s="579" customFormat="1" ht="16.5">
      <c r="A20" s="579" t="s">
        <v>1190</v>
      </c>
      <c r="J20" s="579" t="s">
        <v>1194</v>
      </c>
    </row>
    <row r="21" spans="1:17" s="579" customFormat="1" ht="16.5">
      <c r="A21" s="579" t="s">
        <v>639</v>
      </c>
      <c r="J21" s="579" t="s">
        <v>1193</v>
      </c>
    </row>
    <row r="22" spans="1:17" s="579" customFormat="1" ht="16.5">
      <c r="A22" s="579" t="s">
        <v>1191</v>
      </c>
      <c r="J22" s="579" t="s">
        <v>1195</v>
      </c>
    </row>
    <row r="23" spans="1:17" s="579" customFormat="1" ht="16.5">
      <c r="A23" s="579" t="s">
        <v>637</v>
      </c>
      <c r="J23" s="579" t="s">
        <v>1196</v>
      </c>
    </row>
  </sheetData>
  <mergeCells count="6">
    <mergeCell ref="L6:L7"/>
    <mergeCell ref="A6:A8"/>
    <mergeCell ref="B6:B8"/>
    <mergeCell ref="J6:J8"/>
    <mergeCell ref="K6:K8"/>
    <mergeCell ref="C6:C7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tabColor rgb="FF92D050"/>
  </sheetPr>
  <dimension ref="A1:H29"/>
  <sheetViews>
    <sheetView zoomScaleNormal="100" workbookViewId="0">
      <selection activeCell="A6" sqref="A6:A8"/>
    </sheetView>
  </sheetViews>
  <sheetFormatPr defaultRowHeight="12.75"/>
  <cols>
    <col min="1" max="1" width="27.85546875" style="505" customWidth="1"/>
    <col min="2" max="2" width="9.85546875" style="505" customWidth="1"/>
    <col min="3" max="3" width="13.7109375" style="505" customWidth="1"/>
    <col min="4" max="4" width="19.85546875" style="505" customWidth="1"/>
    <col min="5" max="5" width="21.7109375" style="505" customWidth="1"/>
    <col min="6" max="7" width="19.85546875" style="505" customWidth="1"/>
    <col min="8" max="8" width="11.42578125" style="505" customWidth="1"/>
    <col min="9" max="16384" width="9.140625" style="505"/>
  </cols>
  <sheetData>
    <row r="1" spans="1:7" ht="15.75">
      <c r="A1" s="504"/>
      <c r="B1" s="504"/>
      <c r="C1" s="524" t="s">
        <v>0</v>
      </c>
      <c r="D1" s="504"/>
      <c r="E1" s="504"/>
      <c r="F1" s="504"/>
      <c r="G1" s="504"/>
    </row>
    <row r="2" spans="1:7" ht="14.25">
      <c r="A2" s="504"/>
      <c r="B2" s="504"/>
      <c r="C2" s="498" t="s">
        <v>1</v>
      </c>
      <c r="D2" s="504"/>
      <c r="E2" s="504"/>
      <c r="F2" s="504"/>
      <c r="G2" s="504"/>
    </row>
    <row r="3" spans="1:7" ht="14.25">
      <c r="A3" s="504"/>
      <c r="B3" s="504"/>
      <c r="C3" s="498" t="s">
        <v>2</v>
      </c>
      <c r="D3" s="504"/>
      <c r="E3" s="504"/>
      <c r="F3" s="504"/>
      <c r="G3" s="504"/>
    </row>
    <row r="5" spans="1:7" s="579" customFormat="1" ht="16.5">
      <c r="A5" s="580" t="s">
        <v>1099</v>
      </c>
      <c r="B5" s="581"/>
      <c r="C5" s="582" t="s">
        <v>1098</v>
      </c>
      <c r="D5" s="581"/>
      <c r="E5" s="581"/>
      <c r="F5" s="581"/>
      <c r="G5" s="581"/>
    </row>
    <row r="6" spans="1:7" s="579" customFormat="1" ht="16.5">
      <c r="A6" s="845" t="s">
        <v>127</v>
      </c>
      <c r="B6" s="845" t="s">
        <v>128</v>
      </c>
      <c r="C6" s="845" t="s">
        <v>875</v>
      </c>
      <c r="D6" s="585" t="s">
        <v>373</v>
      </c>
      <c r="E6" s="585" t="s">
        <v>1174</v>
      </c>
      <c r="F6" s="585" t="s">
        <v>572</v>
      </c>
      <c r="G6" s="585" t="s">
        <v>224</v>
      </c>
    </row>
    <row r="7" spans="1:7" s="579" customFormat="1" ht="16.5">
      <c r="A7" s="845"/>
      <c r="B7" s="845"/>
      <c r="C7" s="845"/>
      <c r="D7" s="586" t="str">
        <f>CHOOSE(WEEKDAY(D9, 2), "MON", "TUE", "WED", "THU", "FRI", "SAT", "SUN")</f>
        <v>WED</v>
      </c>
      <c r="E7" s="586" t="str">
        <f t="shared" ref="E7:G7" si="0">CHOOSE(WEEKDAY(E9, 2), "MON", "TUE", "WED", "THU", "FRI", "SAT", "SUN")</f>
        <v>FRI</v>
      </c>
      <c r="F7" s="586" t="str">
        <f t="shared" si="0"/>
        <v>TUE</v>
      </c>
      <c r="G7" s="586" t="str">
        <f t="shared" si="0"/>
        <v>WED</v>
      </c>
    </row>
    <row r="8" spans="1:7" s="579" customFormat="1" ht="16.5">
      <c r="A8" s="845"/>
      <c r="B8" s="845"/>
      <c r="C8" s="584" t="str">
        <f>CHOOSE(WEEKDAY(C9, 2), "MON", "TUE", "WED", "THU", "FRI", "SAT", "SUN")</f>
        <v>SUN</v>
      </c>
      <c r="D8" s="587" t="s">
        <v>133</v>
      </c>
      <c r="E8" s="587" t="s">
        <v>134</v>
      </c>
      <c r="F8" s="587" t="s">
        <v>206</v>
      </c>
      <c r="G8" s="587" t="s">
        <v>554</v>
      </c>
    </row>
    <row r="9" spans="1:7" s="695" customFormat="1" ht="20.25" customHeight="1">
      <c r="A9" s="692" t="s">
        <v>937</v>
      </c>
      <c r="B9" s="704">
        <v>2639</v>
      </c>
      <c r="C9" s="618">
        <v>46327</v>
      </c>
      <c r="D9" s="693">
        <f>C9+3</f>
        <v>46330</v>
      </c>
      <c r="E9" s="693">
        <f t="shared" ref="E9" si="1">C9+5</f>
        <v>46332</v>
      </c>
      <c r="F9" s="693">
        <f t="shared" ref="F9" si="2">C9+9</f>
        <v>46336</v>
      </c>
      <c r="G9" s="693">
        <f t="shared" ref="G9" si="3">C9+10</f>
        <v>46337</v>
      </c>
    </row>
    <row r="10" spans="1:7" s="695" customFormat="1" ht="20.25" customHeight="1">
      <c r="A10" s="705" t="s">
        <v>1232</v>
      </c>
      <c r="B10" s="704">
        <v>2631</v>
      </c>
      <c r="C10" s="618">
        <f>C9+7</f>
        <v>46334</v>
      </c>
      <c r="D10" s="693">
        <f t="shared" ref="D10:D14" si="4">C10+3</f>
        <v>46337</v>
      </c>
      <c r="E10" s="693">
        <f t="shared" ref="E10:E14" si="5">C10+5</f>
        <v>46339</v>
      </c>
      <c r="F10" s="693">
        <f t="shared" ref="F10:F14" si="6">C10+9</f>
        <v>46343</v>
      </c>
      <c r="G10" s="693">
        <f t="shared" ref="G10:G14" si="7">C10+10</f>
        <v>46344</v>
      </c>
    </row>
    <row r="11" spans="1:7" s="695" customFormat="1" ht="20.25" customHeight="1">
      <c r="A11" s="705" t="s">
        <v>1244</v>
      </c>
      <c r="B11" s="704">
        <v>2637</v>
      </c>
      <c r="C11" s="618">
        <f>C10+7</f>
        <v>46341</v>
      </c>
      <c r="D11" s="693">
        <f t="shared" si="4"/>
        <v>46344</v>
      </c>
      <c r="E11" s="693">
        <f t="shared" si="5"/>
        <v>46346</v>
      </c>
      <c r="F11" s="693">
        <f t="shared" si="6"/>
        <v>46350</v>
      </c>
      <c r="G11" s="693">
        <f t="shared" si="7"/>
        <v>46351</v>
      </c>
    </row>
    <row r="12" spans="1:7" s="695" customFormat="1" ht="20.25" customHeight="1">
      <c r="A12" s="705" t="s">
        <v>937</v>
      </c>
      <c r="B12" s="704">
        <v>2641</v>
      </c>
      <c r="C12" s="618">
        <f>C11+7</f>
        <v>46348</v>
      </c>
      <c r="D12" s="693">
        <f t="shared" si="4"/>
        <v>46351</v>
      </c>
      <c r="E12" s="693">
        <f t="shared" si="5"/>
        <v>46353</v>
      </c>
      <c r="F12" s="693">
        <f t="shared" si="6"/>
        <v>46357</v>
      </c>
      <c r="G12" s="693">
        <f t="shared" si="7"/>
        <v>46358</v>
      </c>
    </row>
    <row r="13" spans="1:7" s="695" customFormat="1" ht="20.25" customHeight="1">
      <c r="A13" s="705" t="s">
        <v>1232</v>
      </c>
      <c r="B13" s="704">
        <v>2633</v>
      </c>
      <c r="C13" s="618">
        <f>C12+7</f>
        <v>46355</v>
      </c>
      <c r="D13" s="693">
        <f t="shared" si="4"/>
        <v>46358</v>
      </c>
      <c r="E13" s="693">
        <f t="shared" si="5"/>
        <v>46360</v>
      </c>
      <c r="F13" s="693">
        <f t="shared" si="6"/>
        <v>46364</v>
      </c>
      <c r="G13" s="693">
        <f t="shared" si="7"/>
        <v>46365</v>
      </c>
    </row>
    <row r="14" spans="1:7" s="695" customFormat="1" ht="20.25" customHeight="1" thickBot="1">
      <c r="A14" s="705" t="s">
        <v>1244</v>
      </c>
      <c r="B14" s="704">
        <v>2639</v>
      </c>
      <c r="C14" s="622">
        <f>C13+7</f>
        <v>46362</v>
      </c>
      <c r="D14" s="693">
        <f t="shared" si="4"/>
        <v>46365</v>
      </c>
      <c r="E14" s="693">
        <f t="shared" si="5"/>
        <v>46367</v>
      </c>
      <c r="F14" s="693">
        <f t="shared" si="6"/>
        <v>46371</v>
      </c>
      <c r="G14" s="693">
        <f t="shared" si="7"/>
        <v>46372</v>
      </c>
    </row>
    <row r="15" spans="1:7" s="579" customFormat="1" ht="17.25">
      <c r="A15" s="590" t="s">
        <v>1090</v>
      </c>
      <c r="B15" s="661"/>
      <c r="C15" s="662"/>
      <c r="D15" s="663"/>
      <c r="E15" s="663"/>
      <c r="F15" s="663"/>
      <c r="G15" s="664"/>
    </row>
    <row r="16" spans="1:7" s="579" customFormat="1" ht="17.25">
      <c r="A16" s="598" t="s">
        <v>1131</v>
      </c>
      <c r="B16" s="627"/>
      <c r="C16" s="627"/>
      <c r="D16" s="627"/>
      <c r="E16" s="627"/>
      <c r="F16" s="627"/>
      <c r="G16" s="665"/>
    </row>
    <row r="17" spans="1:8" s="579" customFormat="1" ht="18" thickBot="1">
      <c r="A17" s="606" t="s">
        <v>1130</v>
      </c>
      <c r="B17" s="666"/>
      <c r="C17" s="666"/>
      <c r="D17" s="666"/>
      <c r="E17" s="666"/>
      <c r="F17" s="666"/>
      <c r="G17" s="667"/>
    </row>
    <row r="18" spans="1:8" s="668" customFormat="1" ht="16.5">
      <c r="A18" s="633" t="s">
        <v>616</v>
      </c>
    </row>
    <row r="19" spans="1:8" s="579" customFormat="1" ht="16.5">
      <c r="A19" s="579" t="s">
        <v>678</v>
      </c>
    </row>
    <row r="20" spans="1:8" s="579" customFormat="1" ht="16.5">
      <c r="A20" s="579" t="s">
        <v>1164</v>
      </c>
    </row>
    <row r="21" spans="1:8" s="579" customFormat="1" ht="16.5">
      <c r="A21" s="579" t="s">
        <v>1165</v>
      </c>
    </row>
    <row r="22" spans="1:8" s="579" customFormat="1" ht="16.5">
      <c r="A22" s="579" t="s">
        <v>1166</v>
      </c>
    </row>
    <row r="23" spans="1:8">
      <c r="A23" s="504"/>
      <c r="B23" s="504"/>
      <c r="C23" s="504"/>
      <c r="D23" s="504"/>
      <c r="E23" s="504"/>
      <c r="F23" s="504"/>
      <c r="G23" s="504"/>
      <c r="H23" s="504"/>
    </row>
    <row r="24" spans="1:8">
      <c r="A24" s="504"/>
      <c r="B24" s="504"/>
      <c r="C24" s="504"/>
      <c r="D24" s="504"/>
      <c r="E24" s="504"/>
      <c r="F24" s="504"/>
      <c r="G24" s="504"/>
      <c r="H24" s="504"/>
    </row>
    <row r="26" spans="1:8">
      <c r="A26" s="504"/>
      <c r="B26" s="504"/>
      <c r="C26" s="504"/>
    </row>
    <row r="27" spans="1:8">
      <c r="A27" s="504"/>
      <c r="B27" s="504"/>
      <c r="C27" s="504"/>
    </row>
    <row r="28" spans="1:8">
      <c r="A28" s="504"/>
      <c r="B28" s="504"/>
      <c r="C28" s="504"/>
    </row>
    <row r="29" spans="1:8">
      <c r="A29" s="504"/>
      <c r="B29" s="504"/>
      <c r="C29" s="504"/>
    </row>
  </sheetData>
  <mergeCells count="3"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2"/>
  <dimension ref="A1:L22"/>
  <sheetViews>
    <sheetView zoomScaleNormal="100" workbookViewId="0">
      <selection activeCell="A6" sqref="A6:A8"/>
    </sheetView>
  </sheetViews>
  <sheetFormatPr defaultRowHeight="12.75"/>
  <cols>
    <col min="1" max="1" width="24.5703125" style="505" customWidth="1"/>
    <col min="2" max="2" width="11.42578125" style="505" customWidth="1"/>
    <col min="3" max="3" width="14.28515625" style="505" customWidth="1"/>
    <col min="4" max="5" width="21" style="505" customWidth="1"/>
    <col min="6" max="6" width="11.42578125" style="505" customWidth="1"/>
    <col min="7" max="7" width="24.5703125" style="505" customWidth="1"/>
    <col min="8" max="8" width="11.42578125" style="505" customWidth="1"/>
    <col min="9" max="9" width="14.28515625" style="505" customWidth="1"/>
    <col min="10" max="15" width="21.5703125" style="505" customWidth="1"/>
    <col min="16" max="16384" width="9.140625" style="505"/>
  </cols>
  <sheetData>
    <row r="1" spans="1:12" ht="15.75">
      <c r="A1" s="504"/>
      <c r="B1" s="504"/>
      <c r="C1" s="524" t="s">
        <v>0</v>
      </c>
      <c r="D1" s="504"/>
      <c r="E1" s="504"/>
    </row>
    <row r="2" spans="1:12" ht="14.25">
      <c r="A2" s="504"/>
      <c r="B2" s="504"/>
      <c r="C2" s="498" t="s">
        <v>1</v>
      </c>
      <c r="D2" s="504"/>
      <c r="E2" s="504"/>
    </row>
    <row r="3" spans="1:12" ht="14.25">
      <c r="A3" s="504"/>
      <c r="B3" s="504"/>
      <c r="C3" s="498" t="s">
        <v>2</v>
      </c>
      <c r="D3" s="504"/>
      <c r="E3" s="504"/>
    </row>
    <row r="5" spans="1:12" ht="16.5">
      <c r="A5" s="580" t="s">
        <v>1095</v>
      </c>
      <c r="B5" s="581"/>
      <c r="C5" s="582" t="s">
        <v>1180</v>
      </c>
      <c r="D5" s="669"/>
      <c r="E5" s="669"/>
      <c r="G5" s="580" t="s">
        <v>1162</v>
      </c>
      <c r="H5" s="581"/>
      <c r="I5" s="582" t="s">
        <v>1173</v>
      </c>
      <c r="J5" s="669"/>
      <c r="K5" s="669"/>
      <c r="L5" s="669"/>
    </row>
    <row r="6" spans="1:12" ht="16.5">
      <c r="A6" s="845" t="s">
        <v>127</v>
      </c>
      <c r="B6" s="845" t="s">
        <v>128</v>
      </c>
      <c r="C6" s="845" t="s">
        <v>875</v>
      </c>
      <c r="D6" s="585" t="s">
        <v>671</v>
      </c>
      <c r="E6" s="585" t="s">
        <v>672</v>
      </c>
      <c r="G6" s="845" t="s">
        <v>127</v>
      </c>
      <c r="H6" s="845" t="s">
        <v>128</v>
      </c>
      <c r="I6" s="845" t="s">
        <v>875</v>
      </c>
      <c r="J6" s="585" t="s">
        <v>579</v>
      </c>
      <c r="K6" s="585" t="s">
        <v>572</v>
      </c>
      <c r="L6" s="585" t="s">
        <v>224</v>
      </c>
    </row>
    <row r="7" spans="1:12" ht="16.5">
      <c r="A7" s="845"/>
      <c r="B7" s="845"/>
      <c r="C7" s="845"/>
      <c r="D7" s="586" t="str">
        <f>CHOOSE(WEEKDAY(D9, 2), "MON", "TUE", "WED", "THU", "FRI", "SAT", "SUN")</f>
        <v>SUN</v>
      </c>
      <c r="E7" s="586" t="str">
        <f>CHOOSE(WEEKDAY(E9, 2), "MON", "TUE", "WED", "THU", "FRI", "SAT", "SUN")</f>
        <v>WED</v>
      </c>
      <c r="G7" s="845"/>
      <c r="H7" s="845"/>
      <c r="I7" s="845"/>
      <c r="J7" s="586" t="str">
        <f>CHOOSE(WEEKDAY(J9, 2), "MON", "TUE", "WED", "THU", "FRI", "SAT", "SUN")</f>
        <v>WED</v>
      </c>
      <c r="K7" s="586" t="str">
        <f>CHOOSE(WEEKDAY(K9, 2), "MON", "TUE", "WED", "THU", "FRI", "SAT", "SUN")</f>
        <v>FRI</v>
      </c>
      <c r="L7" s="586" t="str">
        <f>CHOOSE(WEEKDAY(L9, 2), "MON", "TUE", "WED", "THU", "FRI", "SAT", "SUN")</f>
        <v>SAT</v>
      </c>
    </row>
    <row r="8" spans="1:12" ht="16.5">
      <c r="A8" s="845"/>
      <c r="B8" s="845"/>
      <c r="C8" s="584" t="str">
        <f>CHOOSE(WEEKDAY(C9, 2), "MON", "TUE", "WED", "THU", "FRI", "SAT", "SUN")</f>
        <v>THU</v>
      </c>
      <c r="D8" s="587" t="s">
        <v>133</v>
      </c>
      <c r="E8" s="587" t="s">
        <v>559</v>
      </c>
      <c r="G8" s="845"/>
      <c r="H8" s="845"/>
      <c r="I8" s="584" t="str">
        <f>CHOOSE(WEEKDAY(I9, 2), "MON", "TUE", "WED", "THU", "FRI", "SAT", "SUN")</f>
        <v>SUN</v>
      </c>
      <c r="J8" s="587" t="s">
        <v>133</v>
      </c>
      <c r="K8" s="587" t="s">
        <v>134</v>
      </c>
      <c r="L8" s="587" t="s">
        <v>559</v>
      </c>
    </row>
    <row r="9" spans="1:12" s="721" customFormat="1" ht="20.25" customHeight="1">
      <c r="A9" s="692" t="s">
        <v>675</v>
      </c>
      <c r="B9" s="720">
        <v>2628</v>
      </c>
      <c r="C9" s="618">
        <v>46331</v>
      </c>
      <c r="D9" s="693">
        <f t="shared" ref="D9" si="0">C9+3</f>
        <v>46334</v>
      </c>
      <c r="E9" s="693">
        <f t="shared" ref="E9" si="1">C9+6</f>
        <v>46337</v>
      </c>
      <c r="G9" s="692" t="s">
        <v>1179</v>
      </c>
      <c r="H9" s="722">
        <v>2629</v>
      </c>
      <c r="I9" s="618">
        <v>46327</v>
      </c>
      <c r="J9" s="693">
        <f t="shared" ref="J9:J14" si="2">$I9+3</f>
        <v>46330</v>
      </c>
      <c r="K9" s="693">
        <f t="shared" ref="K9:K14" si="3">$I9+5</f>
        <v>46332</v>
      </c>
      <c r="L9" s="693">
        <f t="shared" ref="L9:L13" si="4">$I9+6</f>
        <v>46333</v>
      </c>
    </row>
    <row r="10" spans="1:12" s="721" customFormat="1" ht="20.25" customHeight="1">
      <c r="A10" s="723" t="s">
        <v>1179</v>
      </c>
      <c r="B10" s="720">
        <v>2630</v>
      </c>
      <c r="C10" s="618">
        <f t="shared" ref="C10:C14" si="5">C9+7</f>
        <v>46338</v>
      </c>
      <c r="D10" s="693">
        <f t="shared" ref="D10:D14" si="6">C10+3</f>
        <v>46341</v>
      </c>
      <c r="E10" s="693">
        <f t="shared" ref="E10:E14" si="7">C10+6</f>
        <v>46344</v>
      </c>
      <c r="G10" s="740" t="s">
        <v>214</v>
      </c>
      <c r="H10" s="722">
        <v>2631</v>
      </c>
      <c r="I10" s="618">
        <f>I9+7</f>
        <v>46334</v>
      </c>
      <c r="J10" s="693">
        <f t="shared" si="2"/>
        <v>46337</v>
      </c>
      <c r="K10" s="693">
        <f>$I10+5</f>
        <v>46339</v>
      </c>
      <c r="L10" s="693">
        <f t="shared" si="4"/>
        <v>46340</v>
      </c>
    </row>
    <row r="11" spans="1:12" s="721" customFormat="1" ht="20.25" customHeight="1">
      <c r="A11" s="705" t="s">
        <v>582</v>
      </c>
      <c r="B11" s="720">
        <v>2632</v>
      </c>
      <c r="C11" s="618">
        <f t="shared" si="5"/>
        <v>46345</v>
      </c>
      <c r="D11" s="693">
        <f t="shared" si="6"/>
        <v>46348</v>
      </c>
      <c r="E11" s="693">
        <f t="shared" si="7"/>
        <v>46351</v>
      </c>
      <c r="G11" s="740" t="s">
        <v>214</v>
      </c>
      <c r="H11" s="722">
        <v>2629</v>
      </c>
      <c r="I11" s="618">
        <f>I10+7</f>
        <v>46341</v>
      </c>
      <c r="J11" s="693">
        <f t="shared" si="2"/>
        <v>46344</v>
      </c>
      <c r="K11" s="693">
        <f t="shared" si="3"/>
        <v>46346</v>
      </c>
      <c r="L11" s="693">
        <f t="shared" si="4"/>
        <v>46347</v>
      </c>
    </row>
    <row r="12" spans="1:12" s="721" customFormat="1" ht="20.25" customHeight="1">
      <c r="A12" s="705" t="s">
        <v>675</v>
      </c>
      <c r="B12" s="720">
        <v>2630</v>
      </c>
      <c r="C12" s="618">
        <f t="shared" si="5"/>
        <v>46352</v>
      </c>
      <c r="D12" s="693">
        <f t="shared" si="6"/>
        <v>46355</v>
      </c>
      <c r="E12" s="693">
        <f t="shared" si="7"/>
        <v>46358</v>
      </c>
      <c r="G12" s="740" t="s">
        <v>214</v>
      </c>
      <c r="H12" s="722">
        <v>2631</v>
      </c>
      <c r="I12" s="618">
        <f>I11+7</f>
        <v>46348</v>
      </c>
      <c r="J12" s="693">
        <f t="shared" si="2"/>
        <v>46351</v>
      </c>
      <c r="K12" s="693">
        <f t="shared" si="3"/>
        <v>46353</v>
      </c>
      <c r="L12" s="693">
        <f>$I12+6</f>
        <v>46354</v>
      </c>
    </row>
    <row r="13" spans="1:12" s="721" customFormat="1" ht="20.25" customHeight="1">
      <c r="A13" s="705" t="s">
        <v>1179</v>
      </c>
      <c r="B13" s="720">
        <v>2632</v>
      </c>
      <c r="C13" s="618">
        <f t="shared" si="5"/>
        <v>46359</v>
      </c>
      <c r="D13" s="693">
        <f t="shared" si="6"/>
        <v>46362</v>
      </c>
      <c r="E13" s="693">
        <f t="shared" si="7"/>
        <v>46365</v>
      </c>
      <c r="G13" s="740" t="s">
        <v>214</v>
      </c>
      <c r="H13" s="722">
        <v>2633</v>
      </c>
      <c r="I13" s="618">
        <f>I12+7</f>
        <v>46355</v>
      </c>
      <c r="J13" s="693">
        <f t="shared" si="2"/>
        <v>46358</v>
      </c>
      <c r="K13" s="693">
        <f>$I13+5</f>
        <v>46360</v>
      </c>
      <c r="L13" s="693">
        <f t="shared" si="4"/>
        <v>46361</v>
      </c>
    </row>
    <row r="14" spans="1:12" s="721" customFormat="1" ht="20.25" customHeight="1" thickBot="1">
      <c r="A14" s="723" t="s">
        <v>582</v>
      </c>
      <c r="B14" s="720">
        <v>2634</v>
      </c>
      <c r="C14" s="618">
        <f t="shared" si="5"/>
        <v>46366</v>
      </c>
      <c r="D14" s="693">
        <f t="shared" si="6"/>
        <v>46369</v>
      </c>
      <c r="E14" s="693">
        <f t="shared" si="7"/>
        <v>46372</v>
      </c>
      <c r="G14" s="705" t="s">
        <v>675</v>
      </c>
      <c r="H14" s="722">
        <v>2631</v>
      </c>
      <c r="I14" s="618">
        <f>I13+7</f>
        <v>46362</v>
      </c>
      <c r="J14" s="693">
        <f t="shared" si="2"/>
        <v>46365</v>
      </c>
      <c r="K14" s="693">
        <f t="shared" si="3"/>
        <v>46367</v>
      </c>
      <c r="L14" s="693">
        <f>$I14+6</f>
        <v>46368</v>
      </c>
    </row>
    <row r="15" spans="1:12" ht="17.25">
      <c r="A15" s="590" t="s">
        <v>1090</v>
      </c>
      <c r="B15" s="591"/>
      <c r="C15" s="592"/>
      <c r="D15" s="593"/>
      <c r="E15" s="594"/>
      <c r="G15" s="590" t="s">
        <v>1090</v>
      </c>
      <c r="H15" s="591"/>
      <c r="I15" s="592"/>
      <c r="J15" s="593"/>
      <c r="K15" s="593"/>
      <c r="L15" s="594"/>
    </row>
    <row r="16" spans="1:12" ht="17.25">
      <c r="A16" s="598" t="s">
        <v>1147</v>
      </c>
      <c r="B16" s="625"/>
      <c r="C16" s="625"/>
      <c r="D16" s="625"/>
      <c r="E16" s="641"/>
      <c r="G16" s="598" t="s">
        <v>1198</v>
      </c>
      <c r="H16" s="625"/>
      <c r="I16" s="625"/>
      <c r="J16" s="625"/>
      <c r="K16" s="625"/>
      <c r="L16" s="641"/>
    </row>
    <row r="17" spans="1:12" ht="18" thickBot="1">
      <c r="A17" s="603" t="s">
        <v>1178</v>
      </c>
      <c r="B17" s="604"/>
      <c r="C17" s="604"/>
      <c r="D17" s="604"/>
      <c r="E17" s="605"/>
      <c r="G17" s="603" t="s">
        <v>1197</v>
      </c>
      <c r="H17" s="604"/>
      <c r="I17" s="604"/>
      <c r="J17" s="604"/>
      <c r="K17" s="604"/>
      <c r="L17" s="605"/>
    </row>
    <row r="18" spans="1:12" ht="16.5">
      <c r="A18" s="633" t="s">
        <v>644</v>
      </c>
      <c r="B18" s="579"/>
      <c r="C18" s="579"/>
      <c r="D18" s="579"/>
      <c r="E18" s="579"/>
      <c r="G18" s="633" t="s">
        <v>644</v>
      </c>
    </row>
    <row r="19" spans="1:12" ht="16.5">
      <c r="A19" s="579" t="s">
        <v>1161</v>
      </c>
      <c r="B19" s="579"/>
      <c r="C19" s="579"/>
      <c r="D19" s="579"/>
      <c r="E19" s="579"/>
      <c r="G19" s="579" t="s">
        <v>1158</v>
      </c>
    </row>
    <row r="20" spans="1:12" ht="16.5">
      <c r="A20" s="579" t="s">
        <v>1157</v>
      </c>
      <c r="B20" s="579"/>
      <c r="C20" s="579"/>
      <c r="D20" s="579"/>
      <c r="E20" s="579"/>
      <c r="G20" s="579" t="s">
        <v>1159</v>
      </c>
    </row>
    <row r="21" spans="1:12" ht="16.5">
      <c r="A21" s="579"/>
      <c r="B21" s="579"/>
      <c r="C21" s="579"/>
      <c r="D21" s="579"/>
      <c r="E21" s="579"/>
      <c r="G21" s="579" t="s">
        <v>1160</v>
      </c>
    </row>
    <row r="22" spans="1:12" ht="16.5">
      <c r="A22" s="579"/>
      <c r="B22" s="579"/>
      <c r="C22" s="579"/>
      <c r="D22" s="579"/>
      <c r="E22" s="579"/>
    </row>
  </sheetData>
  <mergeCells count="6">
    <mergeCell ref="G6:G8"/>
    <mergeCell ref="H6:H8"/>
    <mergeCell ref="I6:I7"/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A1:K20"/>
  <sheetViews>
    <sheetView zoomScaleNormal="100" workbookViewId="0">
      <selection activeCell="A6" sqref="A6:A8"/>
    </sheetView>
  </sheetViews>
  <sheetFormatPr defaultRowHeight="15.75"/>
  <cols>
    <col min="1" max="1" width="21.42578125" style="523" customWidth="1"/>
    <col min="2" max="2" width="11.42578125" style="523" customWidth="1"/>
    <col min="3" max="3" width="14.28515625" style="523" customWidth="1"/>
    <col min="4" max="5" width="22.85546875" style="523" customWidth="1"/>
    <col min="6" max="6" width="11.42578125" style="523" customWidth="1"/>
    <col min="7" max="7" width="21.42578125" style="523" customWidth="1"/>
    <col min="8" max="8" width="11.42578125" style="523" customWidth="1"/>
    <col min="9" max="9" width="14.28515625" style="523" customWidth="1"/>
    <col min="10" max="11" width="22.85546875" style="523" customWidth="1"/>
    <col min="12" max="12" width="14.85546875" style="523" customWidth="1"/>
    <col min="13" max="13" width="12" style="523" customWidth="1"/>
    <col min="14" max="16384" width="9.140625" style="523"/>
  </cols>
  <sheetData>
    <row r="1" spans="1:11">
      <c r="D1" s="524" t="s">
        <v>0</v>
      </c>
    </row>
    <row r="2" spans="1:11">
      <c r="D2" s="498" t="s">
        <v>1</v>
      </c>
    </row>
    <row r="3" spans="1:11">
      <c r="D3" s="498" t="s">
        <v>2</v>
      </c>
    </row>
    <row r="4" spans="1:11">
      <c r="D4" s="525"/>
    </row>
    <row r="5" spans="1:11" s="579" customFormat="1" ht="16.5">
      <c r="A5" s="580" t="s">
        <v>1154</v>
      </c>
      <c r="B5" s="581"/>
      <c r="C5" s="582" t="s">
        <v>1167</v>
      </c>
      <c r="D5" s="581"/>
      <c r="E5" s="581"/>
      <c r="G5" s="580" t="s">
        <v>1156</v>
      </c>
      <c r="H5" s="581"/>
      <c r="I5" s="582" t="s">
        <v>1168</v>
      </c>
      <c r="J5" s="581"/>
      <c r="K5" s="581"/>
    </row>
    <row r="6" spans="1:11" s="579" customFormat="1" ht="16.5">
      <c r="A6" s="845" t="s">
        <v>127</v>
      </c>
      <c r="B6" s="845" t="s">
        <v>128</v>
      </c>
      <c r="C6" s="845" t="s">
        <v>875</v>
      </c>
      <c r="D6" s="585" t="s">
        <v>364</v>
      </c>
      <c r="E6" s="585" t="s">
        <v>673</v>
      </c>
      <c r="G6" s="845" t="s">
        <v>127</v>
      </c>
      <c r="H6" s="845" t="s">
        <v>128</v>
      </c>
      <c r="I6" s="845" t="s">
        <v>875</v>
      </c>
      <c r="J6" s="585" t="s">
        <v>1155</v>
      </c>
      <c r="K6" s="585" t="s">
        <v>579</v>
      </c>
    </row>
    <row r="7" spans="1:11" s="579" customFormat="1" ht="16.5">
      <c r="A7" s="845"/>
      <c r="B7" s="845"/>
      <c r="C7" s="845"/>
      <c r="D7" s="586" t="str">
        <f>CHOOSE(WEEKDAY(D9, 2), "MON", "TUE", "WED", "THU", "FRI", "SAT", "SUN")</f>
        <v>MON</v>
      </c>
      <c r="E7" s="586" t="str">
        <f>CHOOSE(WEEKDAY(E9, 2), "MON", "TUE", "WED", "THU", "FRI", "SAT", "SUN")</f>
        <v>FRI</v>
      </c>
      <c r="G7" s="845"/>
      <c r="H7" s="845"/>
      <c r="I7" s="845"/>
      <c r="J7" s="586" t="str">
        <f>CHOOSE(WEEKDAY(J9, 2), "MON", "TUE", "WED", "THU", "FRI", "SAT", "SUN")</f>
        <v>MON</v>
      </c>
      <c r="K7" s="586" t="str">
        <f>CHOOSE(WEEKDAY(K9, 2), "MON", "TUE", "WED", "THU", "FRI", "SAT", "SUN")</f>
        <v>WED</v>
      </c>
    </row>
    <row r="8" spans="1:11" s="579" customFormat="1" ht="16.5">
      <c r="A8" s="845"/>
      <c r="B8" s="845"/>
      <c r="C8" s="584" t="str">
        <f>CHOOSE(WEEKDAY(C9, 2), "MON", "TUE", "WED", "THU", "FRI", "SAT", "SUN")</f>
        <v>FRI</v>
      </c>
      <c r="D8" s="587" t="s">
        <v>133</v>
      </c>
      <c r="E8" s="587" t="s">
        <v>547</v>
      </c>
      <c r="G8" s="845"/>
      <c r="H8" s="845"/>
      <c r="I8" s="584" t="str">
        <f>CHOOSE(WEEKDAY(I9, 2), "MON", "TUE", "WED", "THU", "FRI", "SAT", "SUN")</f>
        <v>FRI</v>
      </c>
      <c r="J8" s="587" t="s">
        <v>133</v>
      </c>
      <c r="K8" s="587" t="s">
        <v>134</v>
      </c>
    </row>
    <row r="9" spans="1:11" s="695" customFormat="1" ht="20.25" customHeight="1">
      <c r="A9" s="692" t="s">
        <v>580</v>
      </c>
      <c r="B9" s="724">
        <v>2630</v>
      </c>
      <c r="C9" s="618">
        <v>46332</v>
      </c>
      <c r="D9" s="693">
        <f>$C9+3</f>
        <v>46335</v>
      </c>
      <c r="E9" s="693">
        <f t="shared" ref="E9:E14" si="0">$C9+7</f>
        <v>46339</v>
      </c>
      <c r="G9" s="705" t="s">
        <v>1223</v>
      </c>
      <c r="H9" s="704">
        <v>2629</v>
      </c>
      <c r="I9" s="618">
        <v>46332</v>
      </c>
      <c r="J9" s="693">
        <f>I9+3</f>
        <v>46335</v>
      </c>
      <c r="K9" s="693">
        <f>I9+5</f>
        <v>46337</v>
      </c>
    </row>
    <row r="10" spans="1:11" s="695" customFormat="1" ht="20.25" customHeight="1">
      <c r="A10" s="692" t="s">
        <v>1223</v>
      </c>
      <c r="B10" s="724">
        <v>2630</v>
      </c>
      <c r="C10" s="622">
        <f>C9+7</f>
        <v>46339</v>
      </c>
      <c r="D10" s="693">
        <f t="shared" ref="D10:D14" si="1">$C10+3</f>
        <v>46342</v>
      </c>
      <c r="E10" s="693">
        <f t="shared" si="0"/>
        <v>46346</v>
      </c>
      <c r="G10" s="705" t="s">
        <v>1103</v>
      </c>
      <c r="H10" s="704">
        <v>2629</v>
      </c>
      <c r="I10" s="618">
        <f>I9+7</f>
        <v>46339</v>
      </c>
      <c r="J10" s="693">
        <f t="shared" ref="J10:J14" si="2">I10+3</f>
        <v>46342</v>
      </c>
      <c r="K10" s="693">
        <f t="shared" ref="K10:K14" si="3">I10+5</f>
        <v>46344</v>
      </c>
    </row>
    <row r="11" spans="1:11" s="695" customFormat="1" ht="20.25" customHeight="1">
      <c r="A11" s="705" t="s">
        <v>1103</v>
      </c>
      <c r="B11" s="724">
        <v>2630</v>
      </c>
      <c r="C11" s="622">
        <f t="shared" ref="C11:C14" si="4">C10+7</f>
        <v>46346</v>
      </c>
      <c r="D11" s="693">
        <f t="shared" si="1"/>
        <v>46349</v>
      </c>
      <c r="E11" s="693">
        <f t="shared" si="0"/>
        <v>46353</v>
      </c>
      <c r="G11" s="692" t="s">
        <v>580</v>
      </c>
      <c r="H11" s="704">
        <v>2631</v>
      </c>
      <c r="I11" s="618">
        <f t="shared" ref="I11:I13" si="5">I10+7</f>
        <v>46346</v>
      </c>
      <c r="J11" s="693">
        <f t="shared" si="2"/>
        <v>46349</v>
      </c>
      <c r="K11" s="693">
        <f t="shared" si="3"/>
        <v>46351</v>
      </c>
    </row>
    <row r="12" spans="1:11" s="695" customFormat="1" ht="20.25" customHeight="1">
      <c r="A12" s="692" t="s">
        <v>580</v>
      </c>
      <c r="B12" s="724">
        <v>2632</v>
      </c>
      <c r="C12" s="622">
        <f t="shared" si="4"/>
        <v>46353</v>
      </c>
      <c r="D12" s="693">
        <f t="shared" si="1"/>
        <v>46356</v>
      </c>
      <c r="E12" s="693">
        <f t="shared" si="0"/>
        <v>46360</v>
      </c>
      <c r="G12" s="705" t="s">
        <v>1223</v>
      </c>
      <c r="H12" s="704">
        <v>2631</v>
      </c>
      <c r="I12" s="618">
        <f t="shared" si="5"/>
        <v>46353</v>
      </c>
      <c r="J12" s="693">
        <f t="shared" si="2"/>
        <v>46356</v>
      </c>
      <c r="K12" s="693">
        <f t="shared" si="3"/>
        <v>46358</v>
      </c>
    </row>
    <row r="13" spans="1:11" s="695" customFormat="1" ht="20.25" customHeight="1">
      <c r="A13" s="692" t="s">
        <v>1223</v>
      </c>
      <c r="B13" s="724">
        <v>2632</v>
      </c>
      <c r="C13" s="622">
        <f t="shared" si="4"/>
        <v>46360</v>
      </c>
      <c r="D13" s="693">
        <f t="shared" si="1"/>
        <v>46363</v>
      </c>
      <c r="E13" s="693">
        <f t="shared" si="0"/>
        <v>46367</v>
      </c>
      <c r="G13" s="705" t="s">
        <v>1103</v>
      </c>
      <c r="H13" s="704">
        <v>2631</v>
      </c>
      <c r="I13" s="618">
        <f t="shared" si="5"/>
        <v>46360</v>
      </c>
      <c r="J13" s="693">
        <f t="shared" si="2"/>
        <v>46363</v>
      </c>
      <c r="K13" s="693">
        <f t="shared" si="3"/>
        <v>46365</v>
      </c>
    </row>
    <row r="14" spans="1:11" s="695" customFormat="1" ht="20.25" customHeight="1" thickBot="1">
      <c r="A14" s="705" t="s">
        <v>1103</v>
      </c>
      <c r="B14" s="724">
        <v>2632</v>
      </c>
      <c r="C14" s="622">
        <f t="shared" si="4"/>
        <v>46367</v>
      </c>
      <c r="D14" s="693">
        <f t="shared" si="1"/>
        <v>46370</v>
      </c>
      <c r="E14" s="693">
        <f t="shared" si="0"/>
        <v>46374</v>
      </c>
      <c r="G14" s="692" t="s">
        <v>580</v>
      </c>
      <c r="H14" s="704">
        <v>2633</v>
      </c>
      <c r="I14" s="618">
        <f>I13+7</f>
        <v>46367</v>
      </c>
      <c r="J14" s="693">
        <f t="shared" si="2"/>
        <v>46370</v>
      </c>
      <c r="K14" s="693">
        <f t="shared" si="3"/>
        <v>46372</v>
      </c>
    </row>
    <row r="15" spans="1:11" s="579" customFormat="1" ht="17.25">
      <c r="A15" s="590" t="s">
        <v>1090</v>
      </c>
      <c r="B15" s="661"/>
      <c r="C15" s="662"/>
      <c r="D15" s="663"/>
      <c r="E15" s="664"/>
      <c r="G15" s="590" t="s">
        <v>1090</v>
      </c>
      <c r="H15" s="661"/>
      <c r="I15" s="662"/>
      <c r="J15" s="663"/>
      <c r="K15" s="664"/>
    </row>
    <row r="16" spans="1:11" s="579" customFormat="1" ht="17.25">
      <c r="A16" s="598" t="s">
        <v>1170</v>
      </c>
      <c r="B16" s="627"/>
      <c r="C16" s="627"/>
      <c r="D16" s="627"/>
      <c r="E16" s="665"/>
      <c r="G16" s="598" t="s">
        <v>1172</v>
      </c>
      <c r="H16" s="627"/>
      <c r="I16" s="627"/>
      <c r="J16" s="627"/>
      <c r="K16" s="665"/>
    </row>
    <row r="17" spans="1:11" s="579" customFormat="1" ht="18" thickBot="1">
      <c r="A17" s="603" t="s">
        <v>1169</v>
      </c>
      <c r="B17" s="654"/>
      <c r="C17" s="654"/>
      <c r="D17" s="654"/>
      <c r="E17" s="655"/>
      <c r="G17" s="603" t="s">
        <v>1171</v>
      </c>
      <c r="H17" s="654"/>
      <c r="I17" s="654"/>
      <c r="J17" s="654"/>
      <c r="K17" s="655"/>
    </row>
    <row r="18" spans="1:11" s="579" customFormat="1" ht="16.5">
      <c r="A18" s="633" t="s">
        <v>644</v>
      </c>
      <c r="G18" s="633" t="s">
        <v>644</v>
      </c>
    </row>
    <row r="19" spans="1:11" s="579" customFormat="1" ht="16.5">
      <c r="A19" s="579" t="s">
        <v>1189</v>
      </c>
      <c r="E19" s="579" t="s">
        <v>29</v>
      </c>
      <c r="G19" s="579" t="s">
        <v>1163</v>
      </c>
    </row>
    <row r="20" spans="1:11" s="579" customFormat="1" ht="16.5">
      <c r="A20" s="579" t="s">
        <v>676</v>
      </c>
      <c r="G20" s="579" t="s">
        <v>1158</v>
      </c>
    </row>
  </sheetData>
  <mergeCells count="6">
    <mergeCell ref="G6:G8"/>
    <mergeCell ref="H6:H8"/>
    <mergeCell ref="I6:I7"/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>
    <tabColor theme="9" tint="-0.499984740745262"/>
  </sheetPr>
  <dimension ref="A1:J43"/>
  <sheetViews>
    <sheetView zoomScale="70" zoomScaleNormal="70" workbookViewId="0">
      <selection activeCell="I53" sqref="I53"/>
    </sheetView>
  </sheetViews>
  <sheetFormatPr defaultRowHeight="12.75"/>
  <cols>
    <col min="1" max="1" width="33.28515625" customWidth="1"/>
    <col min="3" max="3" width="20.5703125" customWidth="1"/>
    <col min="4" max="4" width="21.5703125" customWidth="1"/>
    <col min="5" max="5" width="24.140625" customWidth="1"/>
    <col min="6" max="6" width="27.28515625" customWidth="1"/>
    <col min="7" max="7" width="11.140625" customWidth="1"/>
    <col min="8" max="8" width="13" customWidth="1"/>
    <col min="9" max="9" width="16" customWidth="1"/>
    <col min="10" max="10" width="18.42578125" customWidth="1"/>
    <col min="11" max="12" width="10.85546875" customWidth="1"/>
  </cols>
  <sheetData>
    <row r="1" spans="1:10" ht="19.5">
      <c r="A1" s="102"/>
      <c r="B1" s="322" t="s">
        <v>0</v>
      </c>
      <c r="C1" s="325"/>
      <c r="D1" s="325"/>
      <c r="E1" s="325"/>
      <c r="F1" s="325"/>
      <c r="G1" s="325"/>
      <c r="H1" s="102"/>
      <c r="I1" s="102"/>
      <c r="J1" s="102"/>
    </row>
    <row r="2" spans="1:10" ht="15">
      <c r="A2" s="102"/>
      <c r="B2" s="323" t="s">
        <v>306</v>
      </c>
      <c r="C2" s="326"/>
      <c r="D2" s="102"/>
      <c r="E2" s="102"/>
      <c r="F2" s="327"/>
      <c r="G2" s="327"/>
      <c r="H2" s="327"/>
      <c r="I2" s="102"/>
      <c r="J2" s="102"/>
    </row>
    <row r="3" spans="1:10" ht="14.25">
      <c r="A3" s="102"/>
      <c r="B3" s="323" t="s">
        <v>2</v>
      </c>
      <c r="C3" s="326"/>
      <c r="D3" s="102"/>
      <c r="E3" s="102"/>
      <c r="F3" s="326"/>
      <c r="G3" s="326"/>
      <c r="H3" s="326"/>
      <c r="I3" s="102"/>
      <c r="J3" s="102"/>
    </row>
    <row r="4" spans="1:10" ht="16.5">
      <c r="A4" s="431"/>
      <c r="B4" s="431"/>
      <c r="C4" s="329"/>
      <c r="D4" s="432"/>
      <c r="E4" s="432"/>
      <c r="F4" s="432"/>
      <c r="G4" s="328"/>
      <c r="H4" s="328"/>
      <c r="I4" s="102"/>
      <c r="J4" s="102"/>
    </row>
    <row r="5" spans="1:10" ht="33">
      <c r="A5" s="382" t="s">
        <v>679</v>
      </c>
      <c r="B5" s="372"/>
      <c r="C5" s="372"/>
      <c r="D5" s="372"/>
      <c r="E5" s="372"/>
      <c r="F5" s="372"/>
      <c r="G5" s="372"/>
      <c r="H5" s="372"/>
      <c r="I5" s="372"/>
      <c r="J5" s="373"/>
    </row>
    <row r="6" spans="1:10" ht="33" customHeight="1">
      <c r="A6" s="854" t="s">
        <v>127</v>
      </c>
      <c r="B6" s="856" t="s">
        <v>128</v>
      </c>
      <c r="C6" s="856" t="s">
        <v>680</v>
      </c>
      <c r="D6" s="856" t="s">
        <v>681</v>
      </c>
      <c r="E6" s="857" t="s">
        <v>589</v>
      </c>
      <c r="F6" s="857" t="s">
        <v>682</v>
      </c>
      <c r="G6" s="857" t="s">
        <v>128</v>
      </c>
      <c r="H6" s="373" t="s">
        <v>683</v>
      </c>
      <c r="I6" s="383" t="s">
        <v>684</v>
      </c>
      <c r="J6" s="384" t="s">
        <v>685</v>
      </c>
    </row>
    <row r="7" spans="1:10" ht="27.75" customHeight="1" thickBot="1">
      <c r="A7" s="855"/>
      <c r="B7" s="856"/>
      <c r="C7" s="856"/>
      <c r="D7" s="856"/>
      <c r="E7" s="858"/>
      <c r="F7" s="859"/>
      <c r="G7" s="859"/>
      <c r="H7" s="517" t="s">
        <v>11</v>
      </c>
      <c r="I7" s="385" t="s">
        <v>686</v>
      </c>
      <c r="J7" s="385" t="s">
        <v>9</v>
      </c>
    </row>
    <row r="8" spans="1:10" ht="18" thickBot="1">
      <c r="A8" s="374" t="e">
        <f>#REF!</f>
        <v>#REF!</v>
      </c>
      <c r="B8" s="375" t="e">
        <f>#REF!</f>
        <v>#REF!</v>
      </c>
      <c r="C8" s="376" t="e">
        <f>#REF!</f>
        <v>#REF!</v>
      </c>
      <c r="D8" s="376"/>
      <c r="E8" s="377" t="e">
        <f>C8+3</f>
        <v>#REF!</v>
      </c>
      <c r="F8" s="386"/>
      <c r="G8" s="387" t="s">
        <v>687</v>
      </c>
      <c r="H8" s="387" t="e">
        <f>E8+1</f>
        <v>#REF!</v>
      </c>
      <c r="I8" s="388" t="e">
        <f t="shared" ref="I8:I17" si="0">H8+3</f>
        <v>#REF!</v>
      </c>
      <c r="J8" s="389" t="e">
        <f>H8+5</f>
        <v>#REF!</v>
      </c>
    </row>
    <row r="9" spans="1:10" ht="18" thickBot="1">
      <c r="A9" s="380" t="e">
        <f>#REF!</f>
        <v>#REF!</v>
      </c>
      <c r="B9" s="355" t="e">
        <f>#REF!</f>
        <v>#REF!</v>
      </c>
      <c r="C9" s="330"/>
      <c r="D9" s="330" t="e">
        <f>#REF!</f>
        <v>#REF!</v>
      </c>
      <c r="E9" s="381" t="e">
        <f>D9+5</f>
        <v>#REF!</v>
      </c>
      <c r="F9" s="386"/>
      <c r="G9" s="387" t="s">
        <v>687</v>
      </c>
      <c r="H9" s="378" t="e">
        <f>E9+4</f>
        <v>#REF!</v>
      </c>
      <c r="I9" s="379" t="e">
        <f t="shared" si="0"/>
        <v>#REF!</v>
      </c>
      <c r="J9" s="391" t="e">
        <f>H9+5</f>
        <v>#REF!</v>
      </c>
    </row>
    <row r="10" spans="1:10" ht="18" thickBot="1">
      <c r="A10" s="374" t="e">
        <f>#REF!</f>
        <v>#REF!</v>
      </c>
      <c r="B10" s="375" t="e">
        <f>#REF!</f>
        <v>#REF!</v>
      </c>
      <c r="C10" s="376" t="e">
        <f>#REF!</f>
        <v>#REF!</v>
      </c>
      <c r="D10" s="376"/>
      <c r="E10" s="377" t="e">
        <f>C10+3</f>
        <v>#REF!</v>
      </c>
      <c r="F10" s="386"/>
      <c r="G10" s="387" t="s">
        <v>687</v>
      </c>
      <c r="H10" s="387" t="e">
        <f>E10+1</f>
        <v>#REF!</v>
      </c>
      <c r="I10" s="388" t="e">
        <f t="shared" si="0"/>
        <v>#REF!</v>
      </c>
      <c r="J10" s="389" t="e">
        <f t="shared" ref="J10:J16" si="1">H10+5</f>
        <v>#REF!</v>
      </c>
    </row>
    <row r="11" spans="1:10" ht="18" thickBot="1">
      <c r="A11" s="380" t="e">
        <f>#REF!</f>
        <v>#REF!</v>
      </c>
      <c r="B11" s="355" t="e">
        <f>#REF!</f>
        <v>#REF!</v>
      </c>
      <c r="C11" s="330"/>
      <c r="D11" s="330" t="e">
        <f>#REF!</f>
        <v>#REF!</v>
      </c>
      <c r="E11" s="381" t="e">
        <f>D11+5</f>
        <v>#REF!</v>
      </c>
      <c r="F11" s="386"/>
      <c r="G11" s="387" t="s">
        <v>688</v>
      </c>
      <c r="H11" s="378" t="e">
        <f>E11+4</f>
        <v>#REF!</v>
      </c>
      <c r="I11" s="379" t="e">
        <f t="shared" si="0"/>
        <v>#REF!</v>
      </c>
      <c r="J11" s="391" t="e">
        <f>H11+5</f>
        <v>#REF!</v>
      </c>
    </row>
    <row r="12" spans="1:10" ht="18" thickBot="1">
      <c r="A12" s="374" t="e">
        <f>#REF!</f>
        <v>#REF!</v>
      </c>
      <c r="B12" s="375" t="e">
        <f>#REF!</f>
        <v>#REF!</v>
      </c>
      <c r="C12" s="376" t="e">
        <f>#REF!</f>
        <v>#REF!</v>
      </c>
      <c r="D12" s="376"/>
      <c r="E12" s="377" t="e">
        <f>C12+3</f>
        <v>#REF!</v>
      </c>
      <c r="F12" s="386"/>
      <c r="G12" s="387" t="s">
        <v>688</v>
      </c>
      <c r="H12" s="387" t="e">
        <f>E12+1</f>
        <v>#REF!</v>
      </c>
      <c r="I12" s="388" t="e">
        <f t="shared" si="0"/>
        <v>#REF!</v>
      </c>
      <c r="J12" s="389" t="e">
        <f t="shared" si="1"/>
        <v>#REF!</v>
      </c>
    </row>
    <row r="13" spans="1:10" ht="18" thickBot="1">
      <c r="A13" s="380" t="e">
        <f>#REF!</f>
        <v>#REF!</v>
      </c>
      <c r="B13" s="355" t="e">
        <f>#REF!</f>
        <v>#REF!</v>
      </c>
      <c r="C13" s="330"/>
      <c r="D13" s="330" t="e">
        <f>#REF!</f>
        <v>#REF!</v>
      </c>
      <c r="E13" s="381" t="e">
        <f>D13+5</f>
        <v>#REF!</v>
      </c>
      <c r="F13" s="386"/>
      <c r="G13" s="387" t="s">
        <v>689</v>
      </c>
      <c r="H13" s="378" t="e">
        <f>E13+4</f>
        <v>#REF!</v>
      </c>
      <c r="I13" s="379" t="e">
        <f t="shared" si="0"/>
        <v>#REF!</v>
      </c>
      <c r="J13" s="391" t="e">
        <f>H13+5</f>
        <v>#REF!</v>
      </c>
    </row>
    <row r="14" spans="1:10" ht="18" thickBot="1">
      <c r="A14" s="374" t="e">
        <f>#REF!</f>
        <v>#REF!</v>
      </c>
      <c r="B14" s="375" t="e">
        <f>#REF!</f>
        <v>#REF!</v>
      </c>
      <c r="C14" s="376" t="e">
        <f>#REF!</f>
        <v>#REF!</v>
      </c>
      <c r="D14" s="376"/>
      <c r="E14" s="377" t="e">
        <f>C14+3</f>
        <v>#REF!</v>
      </c>
      <c r="F14" s="386"/>
      <c r="G14" s="387" t="s">
        <v>689</v>
      </c>
      <c r="H14" s="387" t="e">
        <f>E14+1</f>
        <v>#REF!</v>
      </c>
      <c r="I14" s="388" t="e">
        <f t="shared" si="0"/>
        <v>#REF!</v>
      </c>
      <c r="J14" s="389" t="e">
        <f t="shared" si="1"/>
        <v>#REF!</v>
      </c>
    </row>
    <row r="15" spans="1:10" ht="18" thickBot="1">
      <c r="A15" s="380" t="e">
        <f>#REF!</f>
        <v>#REF!</v>
      </c>
      <c r="B15" s="355" t="e">
        <f>#REF!</f>
        <v>#REF!</v>
      </c>
      <c r="C15" s="330"/>
      <c r="D15" s="330" t="e">
        <f>#REF!</f>
        <v>#REF!</v>
      </c>
      <c r="E15" s="381" t="e">
        <f>D15+5</f>
        <v>#REF!</v>
      </c>
      <c r="F15" s="386"/>
      <c r="G15" s="387" t="s">
        <v>689</v>
      </c>
      <c r="H15" s="378" t="e">
        <f>E15+4</f>
        <v>#REF!</v>
      </c>
      <c r="I15" s="379" t="e">
        <f t="shared" si="0"/>
        <v>#REF!</v>
      </c>
      <c r="J15" s="391" t="e">
        <f>H15+5</f>
        <v>#REF!</v>
      </c>
    </row>
    <row r="16" spans="1:10" ht="18" thickBot="1">
      <c r="A16" s="374" t="e">
        <f>#REF!</f>
        <v>#REF!</v>
      </c>
      <c r="B16" s="375" t="e">
        <f>#REF!</f>
        <v>#REF!</v>
      </c>
      <c r="C16" s="376" t="e">
        <f>#REF!</f>
        <v>#REF!</v>
      </c>
      <c r="D16" s="376"/>
      <c r="E16" s="377" t="e">
        <f>C16+3</f>
        <v>#REF!</v>
      </c>
      <c r="F16" s="386"/>
      <c r="G16" s="387" t="s">
        <v>689</v>
      </c>
      <c r="H16" s="387" t="e">
        <f>E16+1</f>
        <v>#REF!</v>
      </c>
      <c r="I16" s="388" t="e">
        <f t="shared" si="0"/>
        <v>#REF!</v>
      </c>
      <c r="J16" s="389" t="e">
        <f t="shared" si="1"/>
        <v>#REF!</v>
      </c>
    </row>
    <row r="17" spans="1:10" ht="17.25">
      <c r="A17" s="380" t="e">
        <f>#REF!</f>
        <v>#REF!</v>
      </c>
      <c r="B17" s="355" t="e">
        <f>#REF!</f>
        <v>#REF!</v>
      </c>
      <c r="C17" s="330"/>
      <c r="D17" s="330" t="e">
        <f>#REF!</f>
        <v>#REF!</v>
      </c>
      <c r="E17" s="381" t="e">
        <f>D17+5</f>
        <v>#REF!</v>
      </c>
      <c r="F17" s="390"/>
      <c r="G17" s="387" t="s">
        <v>690</v>
      </c>
      <c r="H17" s="378" t="e">
        <f>E17+4</f>
        <v>#REF!</v>
      </c>
      <c r="I17" s="379" t="e">
        <f t="shared" si="0"/>
        <v>#REF!</v>
      </c>
      <c r="J17" s="391" t="e">
        <f>H17+5</f>
        <v>#REF!</v>
      </c>
    </row>
    <row r="21" spans="1:10" ht="21" hidden="1" customHeight="1">
      <c r="A21" s="382" t="s">
        <v>691</v>
      </c>
      <c r="B21" s="382"/>
      <c r="C21" s="382"/>
    </row>
    <row r="22" spans="1:10" ht="18" hidden="1" customHeight="1">
      <c r="A22" s="854" t="s">
        <v>127</v>
      </c>
      <c r="B22" s="856" t="s">
        <v>128</v>
      </c>
      <c r="C22" s="856" t="s">
        <v>692</v>
      </c>
      <c r="D22" s="856" t="s">
        <v>693</v>
      </c>
      <c r="E22" s="857" t="s">
        <v>694</v>
      </c>
    </row>
    <row r="23" spans="1:10" ht="18" hidden="1" customHeight="1" thickBot="1">
      <c r="A23" s="855"/>
      <c r="B23" s="856"/>
      <c r="C23" s="856"/>
      <c r="D23" s="856"/>
      <c r="E23" s="858"/>
    </row>
    <row r="24" spans="1:10" ht="18" hidden="1" customHeight="1">
      <c r="A24" s="392" t="e">
        <f>#REF!</f>
        <v>#REF!</v>
      </c>
      <c r="B24" s="393" t="e">
        <f>#REF!</f>
        <v>#REF!</v>
      </c>
      <c r="C24" s="394" t="e">
        <f>#REF!</f>
        <v>#REF!</v>
      </c>
      <c r="D24" s="394"/>
      <c r="E24" s="395" t="e">
        <f>C24+16</f>
        <v>#REF!</v>
      </c>
    </row>
    <row r="25" spans="1:10" ht="18" hidden="1" customHeight="1" thickBot="1">
      <c r="A25" s="380" t="e">
        <f>#REF!</f>
        <v>#REF!</v>
      </c>
      <c r="B25" s="355" t="e">
        <f>#REF!</f>
        <v>#REF!</v>
      </c>
      <c r="C25" s="330"/>
      <c r="D25" s="330" t="e">
        <f>#REF!</f>
        <v>#REF!</v>
      </c>
      <c r="E25" s="396" t="s">
        <v>695</v>
      </c>
    </row>
    <row r="26" spans="1:10" ht="18" hidden="1" customHeight="1">
      <c r="A26" s="392" t="e">
        <f>#REF!</f>
        <v>#REF!</v>
      </c>
      <c r="B26" s="393" t="e">
        <f>#REF!</f>
        <v>#REF!</v>
      </c>
      <c r="C26" s="394" t="e">
        <f>#REF!</f>
        <v>#REF!</v>
      </c>
      <c r="D26" s="394"/>
      <c r="E26" s="395" t="e">
        <f>C26+16</f>
        <v>#REF!</v>
      </c>
    </row>
    <row r="27" spans="1:10" ht="18" hidden="1" customHeight="1" thickBot="1">
      <c r="A27" s="380" t="e">
        <f>#REF!</f>
        <v>#REF!</v>
      </c>
      <c r="B27" s="355" t="e">
        <f>#REF!</f>
        <v>#REF!</v>
      </c>
      <c r="C27" s="330"/>
      <c r="D27" s="330" t="e">
        <f>#REF!</f>
        <v>#REF!</v>
      </c>
      <c r="E27" s="396" t="s">
        <v>695</v>
      </c>
    </row>
    <row r="28" spans="1:10" ht="18" hidden="1" customHeight="1">
      <c r="A28" s="392" t="e">
        <f>#REF!</f>
        <v>#REF!</v>
      </c>
      <c r="B28" s="393" t="e">
        <f>#REF!</f>
        <v>#REF!</v>
      </c>
      <c r="C28" s="394" t="e">
        <f>#REF!</f>
        <v>#REF!</v>
      </c>
      <c r="D28" s="394"/>
      <c r="E28" s="397" t="e">
        <f>C28+16</f>
        <v>#REF!</v>
      </c>
    </row>
    <row r="29" spans="1:10" ht="18" hidden="1" customHeight="1" thickBot="1">
      <c r="A29" s="380" t="e">
        <f>#REF!</f>
        <v>#REF!</v>
      </c>
      <c r="B29" s="355" t="e">
        <f>#REF!</f>
        <v>#REF!</v>
      </c>
      <c r="C29" s="330"/>
      <c r="D29" s="330" t="e">
        <f>#REF!</f>
        <v>#REF!</v>
      </c>
      <c r="E29" s="396" t="s">
        <v>695</v>
      </c>
    </row>
    <row r="30" spans="1:10" ht="18" hidden="1" customHeight="1">
      <c r="A30" s="392" t="e">
        <f>#REF!</f>
        <v>#REF!</v>
      </c>
      <c r="B30" s="393" t="e">
        <f>#REF!</f>
        <v>#REF!</v>
      </c>
      <c r="C30" s="394" t="e">
        <f>#REF!</f>
        <v>#REF!</v>
      </c>
      <c r="D30" s="394"/>
      <c r="E30" s="395" t="e">
        <f>C30+16</f>
        <v>#REF!</v>
      </c>
    </row>
    <row r="31" spans="1:10" ht="18" hidden="1" customHeight="1" thickBot="1">
      <c r="A31" s="380" t="e">
        <f>#REF!</f>
        <v>#REF!</v>
      </c>
      <c r="B31" s="355" t="e">
        <f>#REF!</f>
        <v>#REF!</v>
      </c>
      <c r="C31" s="330"/>
      <c r="D31" s="330" t="e">
        <f>#REF!</f>
        <v>#REF!</v>
      </c>
      <c r="E31" s="396" t="s">
        <v>695</v>
      </c>
    </row>
    <row r="32" spans="1:10" ht="18" hidden="1" customHeight="1">
      <c r="A32" s="392" t="e">
        <f>#REF!</f>
        <v>#REF!</v>
      </c>
      <c r="B32" s="393" t="e">
        <f>#REF!</f>
        <v>#REF!</v>
      </c>
      <c r="C32" s="394" t="e">
        <f>C30+7</f>
        <v>#REF!</v>
      </c>
      <c r="D32" s="394"/>
      <c r="E32" s="397" t="e">
        <f>C32+16</f>
        <v>#REF!</v>
      </c>
    </row>
    <row r="33" spans="1:5" ht="18" hidden="1" customHeight="1">
      <c r="A33" s="380" t="e">
        <f>#REF!</f>
        <v>#REF!</v>
      </c>
      <c r="B33" s="355" t="e">
        <f>#REF!</f>
        <v>#REF!</v>
      </c>
      <c r="C33" s="330"/>
      <c r="D33" s="330" t="e">
        <f>D31+7</f>
        <v>#REF!</v>
      </c>
      <c r="E33" s="396" t="s">
        <v>695</v>
      </c>
    </row>
    <row r="36" spans="1:5">
      <c r="A36" s="102"/>
      <c r="B36" s="102"/>
      <c r="C36" s="102"/>
    </row>
    <row r="37" spans="1:5">
      <c r="A37" s="102"/>
      <c r="B37" s="102"/>
      <c r="C37" s="102"/>
    </row>
    <row r="38" spans="1:5">
      <c r="A38" s="102"/>
      <c r="B38" s="102"/>
      <c r="C38" s="102"/>
    </row>
    <row r="39" spans="1:5">
      <c r="A39" s="102"/>
      <c r="B39" s="102"/>
      <c r="C39" s="102"/>
    </row>
    <row r="40" spans="1:5">
      <c r="A40" s="102"/>
      <c r="B40" s="102"/>
      <c r="C40" s="102"/>
    </row>
    <row r="41" spans="1:5">
      <c r="A41" s="102"/>
      <c r="B41" s="102"/>
      <c r="C41" s="102"/>
    </row>
    <row r="42" spans="1:5">
      <c r="A42" s="102"/>
      <c r="B42" s="102"/>
      <c r="C42" s="102"/>
    </row>
    <row r="43" spans="1:5">
      <c r="A43" s="102"/>
      <c r="B43" s="102"/>
      <c r="C43" s="102"/>
    </row>
  </sheetData>
  <sheetProtection formatCells="0" formatColumns="0" formatRows="0" insertColumns="0" insertRows="0" insertHyperlinks="0" deleteColumns="0" deleteRows="0" pivotTables="0"/>
  <mergeCells count="12">
    <mergeCell ref="E6:E7"/>
    <mergeCell ref="F6:F7"/>
    <mergeCell ref="G6:G7"/>
    <mergeCell ref="A6:A7"/>
    <mergeCell ref="B6:B7"/>
    <mergeCell ref="C6:C7"/>
    <mergeCell ref="D6:D7"/>
    <mergeCell ref="A22:A23"/>
    <mergeCell ref="B22:B23"/>
    <mergeCell ref="C22:C23"/>
    <mergeCell ref="D22:D23"/>
    <mergeCell ref="E22:E23"/>
  </mergeCell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/>
  <dimension ref="A1:O221"/>
  <sheetViews>
    <sheetView view="pageBreakPreview" topLeftCell="A10" zoomScaleNormal="100" zoomScaleSheetLayoutView="100" workbookViewId="0">
      <selection activeCell="H184" sqref="H184"/>
    </sheetView>
  </sheetViews>
  <sheetFormatPr defaultColWidth="9.140625" defaultRowHeight="12.75"/>
  <cols>
    <col min="1" max="1" width="11.85546875" customWidth="1"/>
    <col min="2" max="2" width="18.7109375" customWidth="1"/>
    <col min="3" max="3" width="11" bestFit="1" customWidth="1"/>
    <col min="4" max="4" width="18.5703125" customWidth="1"/>
    <col min="5" max="5" width="14.28515625" customWidth="1"/>
    <col min="6" max="6" width="16" bestFit="1" customWidth="1"/>
    <col min="7" max="7" width="14.85546875" customWidth="1"/>
    <col min="8" max="8" width="15.42578125" customWidth="1"/>
    <col min="9" max="9" width="14.28515625" hidden="1" customWidth="1"/>
    <col min="10" max="10" width="15.85546875" customWidth="1"/>
    <col min="11" max="11" width="16" bestFit="1" customWidth="1"/>
  </cols>
  <sheetData>
    <row r="1" spans="1:15" ht="20.25">
      <c r="A1">
        <v>152693</v>
      </c>
      <c r="D1" s="9" t="s">
        <v>115</v>
      </c>
      <c r="E1" s="9"/>
      <c r="F1" s="9"/>
      <c r="G1" s="9"/>
      <c r="H1" s="9"/>
      <c r="I1" s="9"/>
      <c r="J1" s="9"/>
      <c r="K1" s="9"/>
    </row>
    <row r="2" spans="1:15" ht="14.25">
      <c r="D2" s="8" t="s">
        <v>116</v>
      </c>
      <c r="E2" s="8"/>
      <c r="I2" s="6"/>
      <c r="J2" s="6"/>
      <c r="K2" s="6"/>
      <c r="L2" s="6"/>
      <c r="M2" s="6"/>
      <c r="N2" s="6"/>
      <c r="O2" s="6"/>
    </row>
    <row r="3" spans="1:15" ht="14.25">
      <c r="D3" s="8" t="s">
        <v>117</v>
      </c>
      <c r="E3" s="8"/>
      <c r="I3" s="8"/>
      <c r="J3" s="8"/>
      <c r="K3" s="8"/>
      <c r="L3" s="8"/>
      <c r="M3" s="8"/>
      <c r="N3" s="8"/>
      <c r="O3" s="8"/>
    </row>
    <row r="4" spans="1:15" ht="14.25">
      <c r="D4" s="8"/>
      <c r="E4" s="8"/>
      <c r="I4" s="8"/>
      <c r="J4" s="8"/>
      <c r="K4" s="8"/>
      <c r="L4" s="8"/>
      <c r="M4" s="8"/>
      <c r="N4" s="8"/>
      <c r="O4" s="8"/>
    </row>
    <row r="5" spans="1:15" ht="14.25">
      <c r="D5" s="8"/>
      <c r="E5" s="8"/>
      <c r="I5" s="8"/>
      <c r="J5" s="8"/>
      <c r="K5" s="8"/>
      <c r="L5" s="8"/>
      <c r="M5" s="8"/>
      <c r="N5" s="8"/>
      <c r="O5" s="8"/>
    </row>
    <row r="6" spans="1:15" ht="14.25">
      <c r="D6" s="8"/>
      <c r="E6" s="8"/>
      <c r="I6" s="8"/>
      <c r="J6" s="8"/>
      <c r="K6" s="8"/>
      <c r="L6" s="8"/>
      <c r="M6" s="8"/>
      <c r="N6" s="8"/>
      <c r="O6" s="8"/>
    </row>
    <row r="7" spans="1:15" ht="14.25">
      <c r="D7" s="8"/>
      <c r="E7" s="8"/>
      <c r="I7" s="8"/>
      <c r="J7" s="8"/>
      <c r="K7" s="8"/>
      <c r="L7" s="8"/>
      <c r="M7" s="8"/>
      <c r="N7" s="8"/>
      <c r="O7" s="8"/>
    </row>
    <row r="8" spans="1:15" ht="14.25">
      <c r="D8" s="8"/>
      <c r="E8" s="8"/>
      <c r="I8" s="8"/>
      <c r="J8" s="8"/>
      <c r="K8" s="8"/>
      <c r="L8" s="8"/>
      <c r="M8" s="8"/>
      <c r="N8" s="8"/>
      <c r="O8" s="8"/>
    </row>
    <row r="10" spans="1:15" s="52" customFormat="1" ht="18.75">
      <c r="A10" s="57" t="s">
        <v>696</v>
      </c>
      <c r="B10" s="58"/>
      <c r="C10" s="58"/>
      <c r="D10" s="58"/>
      <c r="E10" s="58"/>
      <c r="F10" s="58"/>
      <c r="G10" s="58"/>
      <c r="H10" s="58"/>
      <c r="I10" s="58"/>
      <c r="J10" s="58"/>
      <c r="K10" s="59"/>
      <c r="L10" s="81"/>
      <c r="M10" s="82"/>
    </row>
    <row r="12" spans="1:15" ht="33.75" customHeight="1">
      <c r="A12" s="877" t="s">
        <v>127</v>
      </c>
      <c r="B12" s="878"/>
      <c r="C12" s="872" t="s">
        <v>128</v>
      </c>
      <c r="D12" s="872" t="s">
        <v>697</v>
      </c>
      <c r="E12" s="174" t="s">
        <v>201</v>
      </c>
      <c r="F12" s="174" t="s">
        <v>329</v>
      </c>
      <c r="G12" s="174" t="s">
        <v>698</v>
      </c>
      <c r="H12" s="174" t="s">
        <v>699</v>
      </c>
      <c r="I12" s="174" t="s">
        <v>324</v>
      </c>
      <c r="J12" s="174" t="s">
        <v>700</v>
      </c>
      <c r="K12" s="174" t="s">
        <v>203</v>
      </c>
    </row>
    <row r="13" spans="1:15" ht="15" customHeight="1">
      <c r="A13" s="879"/>
      <c r="B13" s="880"/>
      <c r="C13" s="873"/>
      <c r="D13" s="873"/>
      <c r="E13" s="91" t="s">
        <v>87</v>
      </c>
      <c r="F13" s="91" t="s">
        <v>701</v>
      </c>
      <c r="G13" s="91" t="s">
        <v>702</v>
      </c>
      <c r="H13" s="91" t="s">
        <v>703</v>
      </c>
      <c r="I13" s="91"/>
      <c r="J13" s="91" t="s">
        <v>701</v>
      </c>
      <c r="K13" s="91" t="s">
        <v>704</v>
      </c>
    </row>
    <row r="14" spans="1:15" ht="15" customHeight="1">
      <c r="A14" s="881"/>
      <c r="B14" s="882"/>
      <c r="C14" s="874"/>
      <c r="D14" s="874"/>
      <c r="E14" s="48" t="s">
        <v>705</v>
      </c>
      <c r="F14" s="48" t="s">
        <v>549</v>
      </c>
      <c r="G14" s="48" t="s">
        <v>632</v>
      </c>
      <c r="H14" s="48" t="s">
        <v>706</v>
      </c>
      <c r="I14" s="48" t="s">
        <v>631</v>
      </c>
      <c r="J14" s="48" t="s">
        <v>707</v>
      </c>
      <c r="K14" s="48" t="s">
        <v>708</v>
      </c>
    </row>
    <row r="15" spans="1:15" ht="15.75" hidden="1" customHeight="1">
      <c r="A15" s="860" t="s">
        <v>674</v>
      </c>
      <c r="B15" s="861"/>
      <c r="C15" s="54" t="s">
        <v>709</v>
      </c>
      <c r="D15" s="60">
        <v>41002</v>
      </c>
      <c r="E15" s="60">
        <f>D15+5</f>
        <v>41007</v>
      </c>
      <c r="F15" s="60">
        <f>D15+7</f>
        <v>41009</v>
      </c>
      <c r="G15" s="60"/>
      <c r="H15" s="60">
        <f>D15+9</f>
        <v>41011</v>
      </c>
      <c r="I15" s="60">
        <f>D15+9</f>
        <v>41011</v>
      </c>
      <c r="J15" s="60">
        <f>D15+10</f>
        <v>41012</v>
      </c>
      <c r="K15" s="60">
        <f>D15+11</f>
        <v>41013</v>
      </c>
    </row>
    <row r="16" spans="1:15" ht="15.75" hidden="1" customHeight="1">
      <c r="A16" s="860" t="s">
        <v>710</v>
      </c>
      <c r="B16" s="861"/>
      <c r="C16" s="50" t="s">
        <v>711</v>
      </c>
      <c r="D16" s="60">
        <f t="shared" ref="D16:K31" si="0">D15+7</f>
        <v>41009</v>
      </c>
      <c r="E16" s="60">
        <f t="shared" si="0"/>
        <v>41014</v>
      </c>
      <c r="F16" s="60">
        <f t="shared" si="0"/>
        <v>41016</v>
      </c>
      <c r="G16" s="60"/>
      <c r="H16" s="60">
        <f t="shared" si="0"/>
        <v>41018</v>
      </c>
      <c r="I16" s="60">
        <f t="shared" si="0"/>
        <v>41018</v>
      </c>
      <c r="J16" s="60">
        <f t="shared" si="0"/>
        <v>41019</v>
      </c>
      <c r="K16" s="60">
        <f t="shared" si="0"/>
        <v>41020</v>
      </c>
    </row>
    <row r="17" spans="1:11" ht="15.75" hidden="1" customHeight="1">
      <c r="A17" s="860" t="s">
        <v>712</v>
      </c>
      <c r="B17" s="861"/>
      <c r="C17" s="50" t="s">
        <v>711</v>
      </c>
      <c r="D17" s="60">
        <f t="shared" si="0"/>
        <v>41016</v>
      </c>
      <c r="E17" s="60">
        <f t="shared" si="0"/>
        <v>41021</v>
      </c>
      <c r="F17" s="60">
        <f t="shared" si="0"/>
        <v>41023</v>
      </c>
      <c r="G17" s="60"/>
      <c r="H17" s="60">
        <f t="shared" si="0"/>
        <v>41025</v>
      </c>
      <c r="I17" s="60">
        <f t="shared" si="0"/>
        <v>41025</v>
      </c>
      <c r="J17" s="60">
        <f t="shared" si="0"/>
        <v>41026</v>
      </c>
      <c r="K17" s="60">
        <f t="shared" si="0"/>
        <v>41027</v>
      </c>
    </row>
    <row r="18" spans="1:11" ht="15.75" hidden="1" customHeight="1">
      <c r="A18" s="860" t="s">
        <v>584</v>
      </c>
      <c r="B18" s="861"/>
      <c r="C18" s="50" t="s">
        <v>711</v>
      </c>
      <c r="D18" s="60">
        <f t="shared" si="0"/>
        <v>41023</v>
      </c>
      <c r="E18" s="60">
        <f t="shared" si="0"/>
        <v>41028</v>
      </c>
      <c r="F18" s="60">
        <f t="shared" si="0"/>
        <v>41030</v>
      </c>
      <c r="G18" s="60"/>
      <c r="H18" s="60">
        <f t="shared" si="0"/>
        <v>41032</v>
      </c>
      <c r="I18" s="60">
        <f t="shared" si="0"/>
        <v>41032</v>
      </c>
      <c r="J18" s="60">
        <f t="shared" si="0"/>
        <v>41033</v>
      </c>
      <c r="K18" s="60">
        <f t="shared" si="0"/>
        <v>41034</v>
      </c>
    </row>
    <row r="19" spans="1:11" ht="15.75" hidden="1" customHeight="1">
      <c r="A19" s="860" t="s">
        <v>674</v>
      </c>
      <c r="B19" s="861"/>
      <c r="C19" s="50" t="s">
        <v>711</v>
      </c>
      <c r="D19" s="60">
        <f t="shared" si="0"/>
        <v>41030</v>
      </c>
      <c r="E19" s="60">
        <f t="shared" si="0"/>
        <v>41035</v>
      </c>
      <c r="F19" s="60">
        <f t="shared" si="0"/>
        <v>41037</v>
      </c>
      <c r="G19" s="60"/>
      <c r="H19" s="60">
        <f t="shared" si="0"/>
        <v>41039</v>
      </c>
      <c r="I19" s="60">
        <f t="shared" si="0"/>
        <v>41039</v>
      </c>
      <c r="J19" s="60">
        <f t="shared" si="0"/>
        <v>41040</v>
      </c>
      <c r="K19" s="60">
        <f t="shared" si="0"/>
        <v>41041</v>
      </c>
    </row>
    <row r="20" spans="1:11" ht="15.75" hidden="1" customHeight="1">
      <c r="A20" s="860" t="s">
        <v>710</v>
      </c>
      <c r="B20" s="861"/>
      <c r="C20" s="50" t="s">
        <v>713</v>
      </c>
      <c r="D20" s="60">
        <f>D19+7</f>
        <v>41037</v>
      </c>
      <c r="E20" s="60">
        <f t="shared" si="0"/>
        <v>41042</v>
      </c>
      <c r="F20" s="60">
        <f t="shared" si="0"/>
        <v>41044</v>
      </c>
      <c r="G20" s="60"/>
      <c r="H20" s="60">
        <f t="shared" si="0"/>
        <v>41046</v>
      </c>
      <c r="I20" s="60">
        <f t="shared" si="0"/>
        <v>41046</v>
      </c>
      <c r="J20" s="60">
        <f t="shared" si="0"/>
        <v>41047</v>
      </c>
      <c r="K20" s="60">
        <f t="shared" si="0"/>
        <v>41048</v>
      </c>
    </row>
    <row r="21" spans="1:11" ht="15.75" hidden="1" customHeight="1">
      <c r="A21" s="860" t="s">
        <v>712</v>
      </c>
      <c r="B21" s="861"/>
      <c r="C21" s="50" t="s">
        <v>713</v>
      </c>
      <c r="D21" s="60">
        <f t="shared" ref="D21:F36" si="1">D20+7</f>
        <v>41044</v>
      </c>
      <c r="E21" s="60">
        <f t="shared" si="0"/>
        <v>41049</v>
      </c>
      <c r="F21" s="60">
        <f t="shared" si="0"/>
        <v>41051</v>
      </c>
      <c r="G21" s="60"/>
      <c r="H21" s="60">
        <f t="shared" si="0"/>
        <v>41053</v>
      </c>
      <c r="I21" s="60">
        <f t="shared" si="0"/>
        <v>41053</v>
      </c>
      <c r="J21" s="60">
        <f t="shared" si="0"/>
        <v>41054</v>
      </c>
      <c r="K21" s="60">
        <f t="shared" si="0"/>
        <v>41055</v>
      </c>
    </row>
    <row r="22" spans="1:11" ht="15.75" hidden="1" customHeight="1">
      <c r="A22" s="860" t="s">
        <v>584</v>
      </c>
      <c r="B22" s="861"/>
      <c r="C22" s="50" t="s">
        <v>713</v>
      </c>
      <c r="D22" s="60">
        <f t="shared" si="1"/>
        <v>41051</v>
      </c>
      <c r="E22" s="60">
        <f t="shared" si="0"/>
        <v>41056</v>
      </c>
      <c r="F22" s="60">
        <f t="shared" si="0"/>
        <v>41058</v>
      </c>
      <c r="G22" s="60"/>
      <c r="H22" s="60">
        <f t="shared" si="0"/>
        <v>41060</v>
      </c>
      <c r="I22" s="60">
        <f t="shared" si="0"/>
        <v>41060</v>
      </c>
      <c r="J22" s="60">
        <f t="shared" si="0"/>
        <v>41061</v>
      </c>
      <c r="K22" s="60">
        <f t="shared" si="0"/>
        <v>41062</v>
      </c>
    </row>
    <row r="23" spans="1:11" ht="15.75" hidden="1" customHeight="1">
      <c r="A23" s="860" t="s">
        <v>674</v>
      </c>
      <c r="B23" s="861"/>
      <c r="C23" s="50" t="s">
        <v>713</v>
      </c>
      <c r="D23" s="60">
        <f t="shared" si="1"/>
        <v>41058</v>
      </c>
      <c r="E23" s="60">
        <f t="shared" si="0"/>
        <v>41063</v>
      </c>
      <c r="F23" s="60">
        <f t="shared" si="0"/>
        <v>41065</v>
      </c>
      <c r="G23" s="60"/>
      <c r="H23" s="60">
        <f t="shared" si="0"/>
        <v>41067</v>
      </c>
      <c r="I23" s="60">
        <f t="shared" si="0"/>
        <v>41067</v>
      </c>
      <c r="J23" s="60">
        <f t="shared" si="0"/>
        <v>41068</v>
      </c>
      <c r="K23" s="60">
        <f t="shared" si="0"/>
        <v>41069</v>
      </c>
    </row>
    <row r="24" spans="1:11" ht="15.75" hidden="1">
      <c r="A24" s="860" t="s">
        <v>714</v>
      </c>
      <c r="B24" s="861"/>
      <c r="C24" s="50" t="s">
        <v>715</v>
      </c>
      <c r="D24" s="60">
        <f t="shared" si="1"/>
        <v>41065</v>
      </c>
      <c r="E24" s="60">
        <f t="shared" si="0"/>
        <v>41070</v>
      </c>
      <c r="F24" s="60">
        <f t="shared" si="0"/>
        <v>41072</v>
      </c>
      <c r="G24" s="60"/>
      <c r="H24" s="60">
        <f t="shared" si="0"/>
        <v>41074</v>
      </c>
      <c r="I24" s="60">
        <f t="shared" si="0"/>
        <v>41074</v>
      </c>
      <c r="J24" s="60">
        <f t="shared" si="0"/>
        <v>41075</v>
      </c>
      <c r="K24" s="60">
        <f t="shared" si="0"/>
        <v>41076</v>
      </c>
    </row>
    <row r="25" spans="1:11" ht="15.75" hidden="1">
      <c r="A25" s="860" t="s">
        <v>712</v>
      </c>
      <c r="B25" s="861"/>
      <c r="C25" s="50" t="s">
        <v>715</v>
      </c>
      <c r="D25" s="60">
        <f t="shared" si="1"/>
        <v>41072</v>
      </c>
      <c r="E25" s="60">
        <f t="shared" si="0"/>
        <v>41077</v>
      </c>
      <c r="F25" s="60">
        <f t="shared" si="0"/>
        <v>41079</v>
      </c>
      <c r="G25" s="60"/>
      <c r="H25" s="60">
        <f t="shared" si="0"/>
        <v>41081</v>
      </c>
      <c r="I25" s="60">
        <f t="shared" si="0"/>
        <v>41081</v>
      </c>
      <c r="J25" s="60">
        <f t="shared" si="0"/>
        <v>41082</v>
      </c>
      <c r="K25" s="60">
        <f t="shared" si="0"/>
        <v>41083</v>
      </c>
    </row>
    <row r="26" spans="1:11" ht="15.75" hidden="1">
      <c r="A26" s="860" t="s">
        <v>584</v>
      </c>
      <c r="B26" s="861"/>
      <c r="C26" s="50" t="s">
        <v>715</v>
      </c>
      <c r="D26" s="60">
        <f t="shared" si="1"/>
        <v>41079</v>
      </c>
      <c r="E26" s="60">
        <f>E25+7</f>
        <v>41084</v>
      </c>
      <c r="F26" s="60">
        <f t="shared" si="0"/>
        <v>41086</v>
      </c>
      <c r="G26" s="60"/>
      <c r="H26" s="60">
        <f t="shared" si="0"/>
        <v>41088</v>
      </c>
      <c r="I26" s="60">
        <f t="shared" si="0"/>
        <v>41088</v>
      </c>
      <c r="J26" s="60">
        <f t="shared" si="0"/>
        <v>41089</v>
      </c>
      <c r="K26" s="60">
        <f t="shared" si="0"/>
        <v>41090</v>
      </c>
    </row>
    <row r="27" spans="1:11" ht="15.75" hidden="1">
      <c r="A27" s="860" t="s">
        <v>674</v>
      </c>
      <c r="B27" s="861"/>
      <c r="C27" s="50" t="s">
        <v>715</v>
      </c>
      <c r="D27" s="60">
        <f t="shared" si="1"/>
        <v>41086</v>
      </c>
      <c r="E27" s="60">
        <f t="shared" si="0"/>
        <v>41091</v>
      </c>
      <c r="F27" s="60">
        <f t="shared" si="0"/>
        <v>41093</v>
      </c>
      <c r="G27" s="60"/>
      <c r="H27" s="60">
        <f t="shared" si="0"/>
        <v>41095</v>
      </c>
      <c r="I27" s="60">
        <f t="shared" si="0"/>
        <v>41095</v>
      </c>
      <c r="J27" s="60">
        <f t="shared" si="0"/>
        <v>41096</v>
      </c>
      <c r="K27" s="60">
        <f t="shared" si="0"/>
        <v>41097</v>
      </c>
    </row>
    <row r="28" spans="1:11" ht="15.75" hidden="1">
      <c r="A28" s="860" t="s">
        <v>714</v>
      </c>
      <c r="B28" s="861"/>
      <c r="C28" s="50" t="s">
        <v>716</v>
      </c>
      <c r="D28" s="60">
        <f t="shared" si="1"/>
        <v>41093</v>
      </c>
      <c r="E28" s="60">
        <f t="shared" si="0"/>
        <v>41098</v>
      </c>
      <c r="F28" s="60">
        <f t="shared" si="0"/>
        <v>41100</v>
      </c>
      <c r="G28" s="60"/>
      <c r="H28" s="60">
        <f t="shared" si="0"/>
        <v>41102</v>
      </c>
      <c r="I28" s="60">
        <f t="shared" si="0"/>
        <v>41102</v>
      </c>
      <c r="J28" s="60">
        <f t="shared" si="0"/>
        <v>41103</v>
      </c>
      <c r="K28" s="60">
        <f t="shared" si="0"/>
        <v>41104</v>
      </c>
    </row>
    <row r="29" spans="1:11" s="67" customFormat="1" ht="15.75" hidden="1">
      <c r="A29" s="864" t="s">
        <v>717</v>
      </c>
      <c r="B29" s="865"/>
      <c r="C29" s="87">
        <v>1215</v>
      </c>
      <c r="D29" s="88">
        <f t="shared" si="1"/>
        <v>41100</v>
      </c>
      <c r="E29" s="88">
        <f t="shared" si="0"/>
        <v>41105</v>
      </c>
      <c r="F29" s="88">
        <f t="shared" si="0"/>
        <v>41107</v>
      </c>
      <c r="G29" s="88"/>
      <c r="H29" s="88">
        <f t="shared" si="0"/>
        <v>41109</v>
      </c>
      <c r="I29" s="88">
        <f t="shared" si="0"/>
        <v>41109</v>
      </c>
      <c r="J29" s="88">
        <f t="shared" si="0"/>
        <v>41110</v>
      </c>
      <c r="K29" s="88">
        <f t="shared" si="0"/>
        <v>41111</v>
      </c>
    </row>
    <row r="30" spans="1:11" ht="15.75" hidden="1">
      <c r="A30" s="860" t="s">
        <v>718</v>
      </c>
      <c r="B30" s="861"/>
      <c r="C30" s="84">
        <v>1219</v>
      </c>
      <c r="D30" s="60">
        <f t="shared" si="1"/>
        <v>41107</v>
      </c>
      <c r="E30" s="60">
        <f t="shared" si="0"/>
        <v>41112</v>
      </c>
      <c r="F30" s="60">
        <f t="shared" si="0"/>
        <v>41114</v>
      </c>
      <c r="G30" s="60"/>
      <c r="H30" s="60">
        <f t="shared" si="0"/>
        <v>41116</v>
      </c>
      <c r="I30" s="60">
        <f t="shared" si="0"/>
        <v>41116</v>
      </c>
      <c r="J30" s="60">
        <f t="shared" si="0"/>
        <v>41117</v>
      </c>
      <c r="K30" s="60">
        <f t="shared" si="0"/>
        <v>41118</v>
      </c>
    </row>
    <row r="31" spans="1:11" ht="15.75" hidden="1">
      <c r="A31" s="860" t="s">
        <v>719</v>
      </c>
      <c r="B31" s="861"/>
      <c r="C31" s="84">
        <v>1221</v>
      </c>
      <c r="D31" s="60">
        <f t="shared" si="1"/>
        <v>41114</v>
      </c>
      <c r="E31" s="60">
        <f t="shared" si="0"/>
        <v>41119</v>
      </c>
      <c r="F31" s="60">
        <f t="shared" si="0"/>
        <v>41121</v>
      </c>
      <c r="G31" s="60"/>
      <c r="H31" s="60">
        <f t="shared" si="0"/>
        <v>41123</v>
      </c>
      <c r="I31" s="60">
        <f t="shared" si="0"/>
        <v>41123</v>
      </c>
      <c r="J31" s="60">
        <f t="shared" si="0"/>
        <v>41124</v>
      </c>
      <c r="K31" s="60">
        <f t="shared" si="0"/>
        <v>41125</v>
      </c>
    </row>
    <row r="32" spans="1:11" ht="15.75" hidden="1">
      <c r="A32" s="860" t="s">
        <v>720</v>
      </c>
      <c r="B32" s="861"/>
      <c r="C32" s="84">
        <v>1229</v>
      </c>
      <c r="D32" s="60">
        <f t="shared" si="1"/>
        <v>41121</v>
      </c>
      <c r="E32" s="60">
        <f t="shared" si="1"/>
        <v>41126</v>
      </c>
      <c r="F32" s="60">
        <f t="shared" si="1"/>
        <v>41128</v>
      </c>
      <c r="G32" s="60"/>
      <c r="H32" s="60">
        <f t="shared" ref="H32:K47" si="2">H31+7</f>
        <v>41130</v>
      </c>
      <c r="I32" s="60">
        <f t="shared" si="2"/>
        <v>41130</v>
      </c>
      <c r="J32" s="60">
        <f t="shared" si="2"/>
        <v>41131</v>
      </c>
      <c r="K32" s="60">
        <f t="shared" si="2"/>
        <v>41132</v>
      </c>
    </row>
    <row r="33" spans="1:11" ht="15.75" hidden="1">
      <c r="A33" s="860" t="s">
        <v>190</v>
      </c>
      <c r="B33" s="861"/>
      <c r="C33" s="84">
        <v>1217</v>
      </c>
      <c r="D33" s="60">
        <f t="shared" si="1"/>
        <v>41128</v>
      </c>
      <c r="E33" s="60">
        <f t="shared" si="1"/>
        <v>41133</v>
      </c>
      <c r="F33" s="60">
        <f t="shared" si="1"/>
        <v>41135</v>
      </c>
      <c r="G33" s="60"/>
      <c r="H33" s="60">
        <f t="shared" si="2"/>
        <v>41137</v>
      </c>
      <c r="I33" s="60">
        <f t="shared" si="2"/>
        <v>41137</v>
      </c>
      <c r="J33" s="60">
        <f t="shared" si="2"/>
        <v>41138</v>
      </c>
      <c r="K33" s="60">
        <f t="shared" si="2"/>
        <v>41139</v>
      </c>
    </row>
    <row r="34" spans="1:11" ht="15.75" hidden="1">
      <c r="A34" s="860" t="s">
        <v>721</v>
      </c>
      <c r="B34" s="861"/>
      <c r="C34" s="84">
        <v>1241</v>
      </c>
      <c r="D34" s="60">
        <f t="shared" si="1"/>
        <v>41135</v>
      </c>
      <c r="E34" s="60">
        <f t="shared" si="1"/>
        <v>41140</v>
      </c>
      <c r="F34" s="60">
        <f t="shared" si="1"/>
        <v>41142</v>
      </c>
      <c r="G34" s="60"/>
      <c r="H34" s="60">
        <f t="shared" si="2"/>
        <v>41144</v>
      </c>
      <c r="I34" s="60">
        <f t="shared" si="2"/>
        <v>41144</v>
      </c>
      <c r="J34" s="60">
        <f t="shared" si="2"/>
        <v>41145</v>
      </c>
      <c r="K34" s="60">
        <f t="shared" si="2"/>
        <v>41146</v>
      </c>
    </row>
    <row r="35" spans="1:11" ht="15.75" hidden="1">
      <c r="A35" s="860" t="s">
        <v>722</v>
      </c>
      <c r="B35" s="861"/>
      <c r="C35" s="84">
        <v>1217</v>
      </c>
      <c r="D35" s="60">
        <f t="shared" si="1"/>
        <v>41142</v>
      </c>
      <c r="E35" s="60">
        <f t="shared" si="1"/>
        <v>41147</v>
      </c>
      <c r="F35" s="60">
        <f t="shared" si="1"/>
        <v>41149</v>
      </c>
      <c r="G35" s="60"/>
      <c r="H35" s="60">
        <f t="shared" si="2"/>
        <v>41151</v>
      </c>
      <c r="I35" s="60">
        <f t="shared" si="2"/>
        <v>41151</v>
      </c>
      <c r="J35" s="60">
        <f t="shared" si="2"/>
        <v>41152</v>
      </c>
      <c r="K35" s="60">
        <f t="shared" si="2"/>
        <v>41153</v>
      </c>
    </row>
    <row r="36" spans="1:11" s="89" customFormat="1" ht="16.5" hidden="1">
      <c r="A36" s="860" t="s">
        <v>723</v>
      </c>
      <c r="B36" s="861"/>
      <c r="C36" s="84">
        <v>1219</v>
      </c>
      <c r="D36" s="36">
        <f t="shared" si="1"/>
        <v>41149</v>
      </c>
      <c r="E36" s="60">
        <f t="shared" si="1"/>
        <v>41154</v>
      </c>
      <c r="F36" s="60">
        <f t="shared" si="1"/>
        <v>41156</v>
      </c>
      <c r="G36" s="60"/>
      <c r="H36" s="60">
        <f t="shared" si="2"/>
        <v>41158</v>
      </c>
      <c r="I36" s="60">
        <f t="shared" si="2"/>
        <v>41158</v>
      </c>
      <c r="J36" s="60">
        <f t="shared" si="2"/>
        <v>41159</v>
      </c>
      <c r="K36" s="60">
        <f t="shared" si="2"/>
        <v>41160</v>
      </c>
    </row>
    <row r="37" spans="1:11" ht="16.5" hidden="1">
      <c r="A37" s="883" t="s">
        <v>190</v>
      </c>
      <c r="B37" s="884"/>
      <c r="C37" s="94">
        <f t="shared" ref="C37:C44" si="3">C33+2</f>
        <v>1219</v>
      </c>
      <c r="D37" s="36">
        <f t="shared" ref="D37:F52" si="4">D36+7</f>
        <v>41156</v>
      </c>
      <c r="E37" s="60">
        <f t="shared" si="4"/>
        <v>41161</v>
      </c>
      <c r="F37" s="60">
        <f t="shared" si="4"/>
        <v>41163</v>
      </c>
      <c r="G37" s="60"/>
      <c r="H37" s="60">
        <f t="shared" si="2"/>
        <v>41165</v>
      </c>
      <c r="I37" s="60">
        <f t="shared" si="2"/>
        <v>41165</v>
      </c>
      <c r="J37" s="60">
        <f t="shared" si="2"/>
        <v>41166</v>
      </c>
      <c r="K37" s="60">
        <f t="shared" si="2"/>
        <v>41167</v>
      </c>
    </row>
    <row r="38" spans="1:11" ht="16.5" hidden="1">
      <c r="A38" s="860" t="s">
        <v>721</v>
      </c>
      <c r="B38" s="861"/>
      <c r="C38" s="84">
        <f t="shared" si="3"/>
        <v>1243</v>
      </c>
      <c r="D38" s="36">
        <f t="shared" si="4"/>
        <v>41163</v>
      </c>
      <c r="E38" s="60">
        <f t="shared" si="4"/>
        <v>41168</v>
      </c>
      <c r="F38" s="60">
        <f t="shared" si="4"/>
        <v>41170</v>
      </c>
      <c r="G38" s="60"/>
      <c r="H38" s="60">
        <f t="shared" si="2"/>
        <v>41172</v>
      </c>
      <c r="I38" s="60">
        <f t="shared" si="2"/>
        <v>41172</v>
      </c>
      <c r="J38" s="60">
        <f t="shared" si="2"/>
        <v>41173</v>
      </c>
      <c r="K38" s="60">
        <f t="shared" si="2"/>
        <v>41174</v>
      </c>
    </row>
    <row r="39" spans="1:11" ht="15.75" hidden="1" customHeight="1">
      <c r="A39" s="875" t="s">
        <v>584</v>
      </c>
      <c r="B39" s="876"/>
      <c r="C39" s="93">
        <f t="shared" si="3"/>
        <v>1219</v>
      </c>
      <c r="D39" s="36">
        <f t="shared" si="4"/>
        <v>41170</v>
      </c>
      <c r="E39" s="60">
        <f t="shared" si="4"/>
        <v>41175</v>
      </c>
      <c r="F39" s="60">
        <f t="shared" si="4"/>
        <v>41177</v>
      </c>
      <c r="G39" s="60"/>
      <c r="H39" s="60">
        <f t="shared" si="2"/>
        <v>41179</v>
      </c>
      <c r="I39" s="60">
        <f t="shared" si="2"/>
        <v>41179</v>
      </c>
      <c r="J39" s="60">
        <f t="shared" si="2"/>
        <v>41180</v>
      </c>
      <c r="K39" s="60">
        <f t="shared" si="2"/>
        <v>41181</v>
      </c>
    </row>
    <row r="40" spans="1:11" ht="15.75" hidden="1" customHeight="1">
      <c r="A40" s="862" t="s">
        <v>674</v>
      </c>
      <c r="B40" s="863"/>
      <c r="C40" s="90">
        <v>1219</v>
      </c>
      <c r="D40" s="36">
        <f t="shared" si="4"/>
        <v>41177</v>
      </c>
      <c r="E40" s="60">
        <f t="shared" si="4"/>
        <v>41182</v>
      </c>
      <c r="F40" s="60">
        <f t="shared" si="4"/>
        <v>41184</v>
      </c>
      <c r="G40" s="60"/>
      <c r="H40" s="60">
        <f t="shared" si="2"/>
        <v>41186</v>
      </c>
      <c r="I40" s="60">
        <f t="shared" si="2"/>
        <v>41186</v>
      </c>
      <c r="J40" s="60">
        <f t="shared" si="2"/>
        <v>41187</v>
      </c>
      <c r="K40" s="60">
        <f t="shared" si="2"/>
        <v>41188</v>
      </c>
    </row>
    <row r="41" spans="1:11" ht="15.75" hidden="1" customHeight="1">
      <c r="A41" s="860" t="s">
        <v>714</v>
      </c>
      <c r="B41" s="861"/>
      <c r="C41" s="84">
        <f t="shared" si="3"/>
        <v>1221</v>
      </c>
      <c r="D41" s="36">
        <f t="shared" si="4"/>
        <v>41184</v>
      </c>
      <c r="E41" s="60">
        <f t="shared" si="4"/>
        <v>41189</v>
      </c>
      <c r="F41" s="60">
        <f t="shared" si="4"/>
        <v>41191</v>
      </c>
      <c r="G41" s="60"/>
      <c r="H41" s="60">
        <f t="shared" si="2"/>
        <v>41193</v>
      </c>
      <c r="I41" s="60">
        <f t="shared" si="2"/>
        <v>41193</v>
      </c>
      <c r="J41" s="60">
        <f t="shared" si="2"/>
        <v>41194</v>
      </c>
      <c r="K41" s="60">
        <f t="shared" si="2"/>
        <v>41195</v>
      </c>
    </row>
    <row r="42" spans="1:11" ht="15.75" hidden="1" customHeight="1">
      <c r="A42" s="860" t="s">
        <v>717</v>
      </c>
      <c r="B42" s="861"/>
      <c r="C42" s="84">
        <v>1221</v>
      </c>
      <c r="D42" s="36">
        <f t="shared" si="4"/>
        <v>41191</v>
      </c>
      <c r="E42" s="60">
        <f t="shared" si="4"/>
        <v>41196</v>
      </c>
      <c r="F42" s="60">
        <f t="shared" si="4"/>
        <v>41198</v>
      </c>
      <c r="G42" s="60"/>
      <c r="H42" s="60">
        <f t="shared" si="2"/>
        <v>41200</v>
      </c>
      <c r="I42" s="60">
        <f t="shared" si="2"/>
        <v>41200</v>
      </c>
      <c r="J42" s="60">
        <f t="shared" si="2"/>
        <v>41201</v>
      </c>
      <c r="K42" s="60">
        <f t="shared" si="2"/>
        <v>41202</v>
      </c>
    </row>
    <row r="43" spans="1:11" ht="15.75" hidden="1" customHeight="1">
      <c r="A43" s="860" t="s">
        <v>710</v>
      </c>
      <c r="B43" s="861"/>
      <c r="C43" s="84">
        <v>1223</v>
      </c>
      <c r="D43" s="36">
        <f t="shared" si="4"/>
        <v>41198</v>
      </c>
      <c r="E43" s="60">
        <f t="shared" si="4"/>
        <v>41203</v>
      </c>
      <c r="F43" s="60">
        <f t="shared" si="4"/>
        <v>41205</v>
      </c>
      <c r="G43" s="60"/>
      <c r="H43" s="60">
        <f t="shared" si="2"/>
        <v>41207</v>
      </c>
      <c r="I43" s="60">
        <f t="shared" si="2"/>
        <v>41207</v>
      </c>
      <c r="J43" s="60">
        <f t="shared" si="2"/>
        <v>41208</v>
      </c>
      <c r="K43" s="60">
        <f t="shared" si="2"/>
        <v>41209</v>
      </c>
    </row>
    <row r="44" spans="1:11" ht="15.75" hidden="1" customHeight="1">
      <c r="A44" s="862" t="s">
        <v>674</v>
      </c>
      <c r="B44" s="863"/>
      <c r="C44" s="90">
        <f t="shared" si="3"/>
        <v>1221</v>
      </c>
      <c r="D44" s="36">
        <f t="shared" si="4"/>
        <v>41205</v>
      </c>
      <c r="E44" s="60">
        <f t="shared" si="4"/>
        <v>41210</v>
      </c>
      <c r="F44" s="60">
        <f t="shared" si="4"/>
        <v>41212</v>
      </c>
      <c r="G44" s="60"/>
      <c r="H44" s="60">
        <f t="shared" si="2"/>
        <v>41214</v>
      </c>
      <c r="I44" s="60">
        <f t="shared" si="2"/>
        <v>41214</v>
      </c>
      <c r="J44" s="60">
        <f t="shared" si="2"/>
        <v>41215</v>
      </c>
      <c r="K44" s="60">
        <f t="shared" si="2"/>
        <v>41216</v>
      </c>
    </row>
    <row r="45" spans="1:11" ht="15.75" hidden="1" customHeight="1">
      <c r="A45" s="860" t="s">
        <v>714</v>
      </c>
      <c r="B45" s="861"/>
      <c r="C45" s="84">
        <f>C41+2</f>
        <v>1223</v>
      </c>
      <c r="D45" s="36">
        <f t="shared" si="4"/>
        <v>41212</v>
      </c>
      <c r="E45" s="60">
        <f t="shared" si="4"/>
        <v>41217</v>
      </c>
      <c r="F45" s="60">
        <f t="shared" si="4"/>
        <v>41219</v>
      </c>
      <c r="G45" s="60"/>
      <c r="H45" s="60">
        <f t="shared" si="2"/>
        <v>41221</v>
      </c>
      <c r="I45" s="60">
        <f t="shared" si="2"/>
        <v>41221</v>
      </c>
      <c r="J45" s="60">
        <f t="shared" si="2"/>
        <v>41222</v>
      </c>
      <c r="K45" s="60">
        <f t="shared" si="2"/>
        <v>41223</v>
      </c>
    </row>
    <row r="46" spans="1:11" ht="15.75" hidden="1" customHeight="1">
      <c r="A46" s="860" t="s">
        <v>717</v>
      </c>
      <c r="B46" s="861"/>
      <c r="C46" s="84">
        <f>C42+2</f>
        <v>1223</v>
      </c>
      <c r="D46" s="36">
        <f t="shared" si="4"/>
        <v>41219</v>
      </c>
      <c r="E46" s="60">
        <f t="shared" si="4"/>
        <v>41224</v>
      </c>
      <c r="F46" s="60">
        <f t="shared" si="4"/>
        <v>41226</v>
      </c>
      <c r="G46" s="60"/>
      <c r="H46" s="60">
        <f t="shared" si="2"/>
        <v>41228</v>
      </c>
      <c r="I46" s="60">
        <f t="shared" si="2"/>
        <v>41228</v>
      </c>
      <c r="J46" s="60">
        <f t="shared" si="2"/>
        <v>41229</v>
      </c>
      <c r="K46" s="60">
        <f t="shared" si="2"/>
        <v>41230</v>
      </c>
    </row>
    <row r="47" spans="1:11" ht="15.75" hidden="1" customHeight="1">
      <c r="A47" s="860" t="s">
        <v>710</v>
      </c>
      <c r="B47" s="861"/>
      <c r="C47" s="84">
        <f>C43+2</f>
        <v>1225</v>
      </c>
      <c r="D47" s="36">
        <f t="shared" si="4"/>
        <v>41226</v>
      </c>
      <c r="E47" s="60">
        <f t="shared" si="4"/>
        <v>41231</v>
      </c>
      <c r="F47" s="60">
        <f t="shared" si="4"/>
        <v>41233</v>
      </c>
      <c r="G47" s="60"/>
      <c r="H47" s="60">
        <f t="shared" si="2"/>
        <v>41235</v>
      </c>
      <c r="I47" s="60">
        <f t="shared" si="2"/>
        <v>41235</v>
      </c>
      <c r="J47" s="60">
        <f t="shared" si="2"/>
        <v>41236</v>
      </c>
      <c r="K47" s="60">
        <f t="shared" si="2"/>
        <v>41237</v>
      </c>
    </row>
    <row r="48" spans="1:11" ht="15.75" hidden="1" customHeight="1">
      <c r="A48" s="860" t="s">
        <v>722</v>
      </c>
      <c r="B48" s="861"/>
      <c r="C48" s="84" t="s">
        <v>724</v>
      </c>
      <c r="D48" s="36">
        <f t="shared" si="4"/>
        <v>41233</v>
      </c>
      <c r="E48" s="60">
        <f t="shared" si="4"/>
        <v>41238</v>
      </c>
      <c r="F48" s="60">
        <f t="shared" si="4"/>
        <v>41240</v>
      </c>
      <c r="G48" s="60"/>
      <c r="H48" s="60">
        <f t="shared" ref="H48:K63" si="5">H47+7</f>
        <v>41242</v>
      </c>
      <c r="I48" s="60">
        <f t="shared" si="5"/>
        <v>41242</v>
      </c>
      <c r="J48" s="60">
        <f t="shared" si="5"/>
        <v>41243</v>
      </c>
      <c r="K48" s="60">
        <f t="shared" si="5"/>
        <v>41244</v>
      </c>
    </row>
    <row r="49" spans="1:11" ht="15.75" hidden="1" customHeight="1">
      <c r="A49" s="864" t="s">
        <v>725</v>
      </c>
      <c r="B49" s="865"/>
      <c r="C49" s="87">
        <v>1245</v>
      </c>
      <c r="D49" s="36">
        <f t="shared" si="4"/>
        <v>41240</v>
      </c>
      <c r="E49" s="60">
        <f t="shared" si="4"/>
        <v>41245</v>
      </c>
      <c r="F49" s="60">
        <f t="shared" si="4"/>
        <v>41247</v>
      </c>
      <c r="G49" s="60"/>
      <c r="H49" s="60">
        <f t="shared" si="5"/>
        <v>41249</v>
      </c>
      <c r="I49" s="60">
        <f t="shared" si="5"/>
        <v>41249</v>
      </c>
      <c r="J49" s="60">
        <f t="shared" si="5"/>
        <v>41250</v>
      </c>
      <c r="K49" s="60">
        <f t="shared" si="5"/>
        <v>41251</v>
      </c>
    </row>
    <row r="50" spans="1:11" ht="15.75" hidden="1" customHeight="1">
      <c r="A50" s="864" t="s">
        <v>712</v>
      </c>
      <c r="B50" s="865"/>
      <c r="C50" s="87" t="s">
        <v>726</v>
      </c>
      <c r="D50" s="36">
        <f t="shared" si="4"/>
        <v>41247</v>
      </c>
      <c r="E50" s="60">
        <f t="shared" si="4"/>
        <v>41252</v>
      </c>
      <c r="F50" s="60">
        <f t="shared" si="4"/>
        <v>41254</v>
      </c>
      <c r="G50" s="60"/>
      <c r="H50" s="60">
        <f t="shared" si="5"/>
        <v>41256</v>
      </c>
      <c r="I50" s="60">
        <f t="shared" si="5"/>
        <v>41256</v>
      </c>
      <c r="J50" s="60">
        <f t="shared" si="5"/>
        <v>41257</v>
      </c>
      <c r="K50" s="60">
        <f t="shared" si="5"/>
        <v>41258</v>
      </c>
    </row>
    <row r="51" spans="1:11" ht="15.75" hidden="1" customHeight="1">
      <c r="A51" s="864" t="s">
        <v>710</v>
      </c>
      <c r="B51" s="865"/>
      <c r="C51" s="87">
        <v>1227</v>
      </c>
      <c r="D51" s="36">
        <f t="shared" si="4"/>
        <v>41254</v>
      </c>
      <c r="E51" s="60">
        <f t="shared" si="4"/>
        <v>41259</v>
      </c>
      <c r="F51" s="60">
        <f t="shared" si="4"/>
        <v>41261</v>
      </c>
      <c r="G51" s="60"/>
      <c r="H51" s="60">
        <f t="shared" si="5"/>
        <v>41263</v>
      </c>
      <c r="I51" s="60">
        <f t="shared" si="5"/>
        <v>41263</v>
      </c>
      <c r="J51" s="60">
        <f t="shared" si="5"/>
        <v>41264</v>
      </c>
      <c r="K51" s="60">
        <f t="shared" si="5"/>
        <v>41265</v>
      </c>
    </row>
    <row r="52" spans="1:11" ht="16.5" hidden="1">
      <c r="A52" s="860" t="s">
        <v>584</v>
      </c>
      <c r="B52" s="861"/>
      <c r="C52" s="84" t="s">
        <v>726</v>
      </c>
      <c r="D52" s="36">
        <f t="shared" si="4"/>
        <v>41261</v>
      </c>
      <c r="E52" s="60">
        <f t="shared" si="4"/>
        <v>41266</v>
      </c>
      <c r="F52" s="60">
        <f t="shared" si="4"/>
        <v>41268</v>
      </c>
      <c r="G52" s="60"/>
      <c r="H52" s="60">
        <f t="shared" si="5"/>
        <v>41270</v>
      </c>
      <c r="I52" s="60">
        <f t="shared" si="5"/>
        <v>41270</v>
      </c>
      <c r="J52" s="60">
        <f t="shared" si="5"/>
        <v>41271</v>
      </c>
      <c r="K52" s="60">
        <f t="shared" si="5"/>
        <v>41272</v>
      </c>
    </row>
    <row r="53" spans="1:11" ht="16.5" hidden="1">
      <c r="A53" s="864" t="s">
        <v>725</v>
      </c>
      <c r="B53" s="865"/>
      <c r="C53" s="87">
        <v>1247</v>
      </c>
      <c r="D53" s="36">
        <f t="shared" ref="D53:F68" si="6">D52+7</f>
        <v>41268</v>
      </c>
      <c r="E53" s="60">
        <f t="shared" si="6"/>
        <v>41273</v>
      </c>
      <c r="F53" s="60">
        <f t="shared" si="6"/>
        <v>41275</v>
      </c>
      <c r="G53" s="60"/>
      <c r="H53" s="60">
        <f t="shared" si="5"/>
        <v>41277</v>
      </c>
      <c r="I53" s="60">
        <f t="shared" si="5"/>
        <v>41277</v>
      </c>
      <c r="J53" s="60">
        <f t="shared" si="5"/>
        <v>41278</v>
      </c>
      <c r="K53" s="60">
        <f t="shared" si="5"/>
        <v>41279</v>
      </c>
    </row>
    <row r="54" spans="1:11" ht="18.75" hidden="1" customHeight="1">
      <c r="A54" s="860" t="s">
        <v>190</v>
      </c>
      <c r="B54" s="861"/>
      <c r="C54" s="87">
        <v>1301</v>
      </c>
      <c r="D54" s="36">
        <f t="shared" si="6"/>
        <v>41275</v>
      </c>
      <c r="E54" s="60">
        <f t="shared" si="6"/>
        <v>41280</v>
      </c>
      <c r="F54" s="60">
        <f t="shared" si="6"/>
        <v>41282</v>
      </c>
      <c r="G54" s="60"/>
      <c r="H54" s="60">
        <f t="shared" si="5"/>
        <v>41284</v>
      </c>
      <c r="I54" s="60">
        <f t="shared" si="5"/>
        <v>41284</v>
      </c>
      <c r="J54" s="60">
        <f t="shared" si="5"/>
        <v>41285</v>
      </c>
      <c r="K54" s="60">
        <f t="shared" si="5"/>
        <v>41286</v>
      </c>
    </row>
    <row r="55" spans="1:11" ht="18.75" hidden="1" customHeight="1">
      <c r="A55" s="860" t="s">
        <v>675</v>
      </c>
      <c r="B55" s="861"/>
      <c r="C55" s="87">
        <v>1301</v>
      </c>
      <c r="D55" s="36">
        <f t="shared" si="6"/>
        <v>41282</v>
      </c>
      <c r="E55" s="60">
        <f t="shared" si="6"/>
        <v>41287</v>
      </c>
      <c r="F55" s="60">
        <f t="shared" si="6"/>
        <v>41289</v>
      </c>
      <c r="G55" s="60"/>
      <c r="H55" s="60">
        <f t="shared" si="5"/>
        <v>41291</v>
      </c>
      <c r="I55" s="60">
        <f t="shared" si="5"/>
        <v>41291</v>
      </c>
      <c r="J55" s="60">
        <f t="shared" si="5"/>
        <v>41292</v>
      </c>
      <c r="K55" s="60">
        <f t="shared" si="5"/>
        <v>41293</v>
      </c>
    </row>
    <row r="56" spans="1:11" ht="18.75" hidden="1" customHeight="1">
      <c r="A56" s="860" t="s">
        <v>727</v>
      </c>
      <c r="B56" s="861"/>
      <c r="C56" s="87">
        <v>1301</v>
      </c>
      <c r="D56" s="36">
        <f t="shared" si="6"/>
        <v>41289</v>
      </c>
      <c r="E56" s="60">
        <f t="shared" si="6"/>
        <v>41294</v>
      </c>
      <c r="F56" s="60">
        <f t="shared" si="6"/>
        <v>41296</v>
      </c>
      <c r="G56" s="60"/>
      <c r="H56" s="60">
        <f t="shared" si="5"/>
        <v>41298</v>
      </c>
      <c r="I56" s="60">
        <f t="shared" si="5"/>
        <v>41298</v>
      </c>
      <c r="J56" s="60">
        <f t="shared" si="5"/>
        <v>41299</v>
      </c>
      <c r="K56" s="60">
        <f t="shared" si="5"/>
        <v>41300</v>
      </c>
    </row>
    <row r="57" spans="1:11" ht="17.25" hidden="1" customHeight="1">
      <c r="A57" s="860" t="s">
        <v>725</v>
      </c>
      <c r="B57" s="861"/>
      <c r="C57" s="87">
        <v>1303</v>
      </c>
      <c r="D57" s="36">
        <f t="shared" si="6"/>
        <v>41296</v>
      </c>
      <c r="E57" s="60">
        <f t="shared" si="6"/>
        <v>41301</v>
      </c>
      <c r="F57" s="60">
        <f t="shared" si="6"/>
        <v>41303</v>
      </c>
      <c r="G57" s="60"/>
      <c r="H57" s="60">
        <f t="shared" si="5"/>
        <v>41305</v>
      </c>
      <c r="I57" s="60">
        <f t="shared" si="5"/>
        <v>41305</v>
      </c>
      <c r="J57" s="60">
        <f t="shared" si="5"/>
        <v>41306</v>
      </c>
      <c r="K57" s="60">
        <f t="shared" si="5"/>
        <v>41307</v>
      </c>
    </row>
    <row r="58" spans="1:11" ht="15.75" hidden="1" customHeight="1">
      <c r="A58" s="860" t="s">
        <v>190</v>
      </c>
      <c r="B58" s="861"/>
      <c r="C58" s="84">
        <v>1303</v>
      </c>
      <c r="D58" s="36">
        <f t="shared" si="6"/>
        <v>41303</v>
      </c>
      <c r="E58" s="60">
        <f t="shared" si="6"/>
        <v>41308</v>
      </c>
      <c r="F58" s="60">
        <f t="shared" si="6"/>
        <v>41310</v>
      </c>
      <c r="G58" s="60"/>
      <c r="H58" s="60">
        <f t="shared" si="5"/>
        <v>41312</v>
      </c>
      <c r="I58" s="60">
        <f t="shared" si="5"/>
        <v>41312</v>
      </c>
      <c r="J58" s="60">
        <f t="shared" si="5"/>
        <v>41313</v>
      </c>
      <c r="K58" s="60">
        <f t="shared" si="5"/>
        <v>41314</v>
      </c>
    </row>
    <row r="59" spans="1:11" ht="16.5" hidden="1">
      <c r="A59" s="860" t="s">
        <v>675</v>
      </c>
      <c r="B59" s="861"/>
      <c r="C59" s="84">
        <v>1303</v>
      </c>
      <c r="D59" s="36">
        <f t="shared" si="6"/>
        <v>41310</v>
      </c>
      <c r="E59" s="60">
        <f t="shared" si="6"/>
        <v>41315</v>
      </c>
      <c r="F59" s="60">
        <f t="shared" si="6"/>
        <v>41317</v>
      </c>
      <c r="G59" s="60"/>
      <c r="H59" s="60">
        <f t="shared" si="5"/>
        <v>41319</v>
      </c>
      <c r="I59" s="60">
        <f t="shared" si="5"/>
        <v>41319</v>
      </c>
      <c r="J59" s="60">
        <f t="shared" si="5"/>
        <v>41320</v>
      </c>
      <c r="K59" s="60">
        <f t="shared" si="5"/>
        <v>41321</v>
      </c>
    </row>
    <row r="60" spans="1:11" ht="16.5" hidden="1">
      <c r="A60" s="888" t="s">
        <v>145</v>
      </c>
      <c r="B60" s="889"/>
      <c r="C60" s="84">
        <v>1303</v>
      </c>
      <c r="D60" s="36">
        <f t="shared" si="6"/>
        <v>41317</v>
      </c>
      <c r="E60" s="103" t="s">
        <v>145</v>
      </c>
      <c r="F60" s="103" t="s">
        <v>145</v>
      </c>
      <c r="G60" s="103"/>
      <c r="H60" s="103" t="s">
        <v>145</v>
      </c>
      <c r="I60" s="103">
        <f t="shared" si="5"/>
        <v>41326</v>
      </c>
      <c r="J60" s="103" t="s">
        <v>145</v>
      </c>
      <c r="K60" s="103" t="s">
        <v>145</v>
      </c>
    </row>
    <row r="61" spans="1:11" ht="16.5" hidden="1">
      <c r="A61" s="860" t="s">
        <v>584</v>
      </c>
      <c r="B61" s="861"/>
      <c r="C61" s="84">
        <v>1303</v>
      </c>
      <c r="D61" s="36">
        <f t="shared" si="6"/>
        <v>41324</v>
      </c>
      <c r="E61" s="60">
        <v>41329</v>
      </c>
      <c r="F61" s="60">
        <v>41331</v>
      </c>
      <c r="G61" s="60"/>
      <c r="H61" s="60">
        <v>41333</v>
      </c>
      <c r="I61" s="60">
        <f t="shared" si="5"/>
        <v>41333</v>
      </c>
      <c r="J61" s="60">
        <v>41334</v>
      </c>
      <c r="K61" s="60">
        <v>41335</v>
      </c>
    </row>
    <row r="62" spans="1:11" ht="16.5" hidden="1">
      <c r="A62" s="860" t="s">
        <v>728</v>
      </c>
      <c r="B62" s="861"/>
      <c r="C62" s="84">
        <v>1305</v>
      </c>
      <c r="D62" s="36">
        <f t="shared" si="6"/>
        <v>41331</v>
      </c>
      <c r="E62" s="60">
        <f t="shared" si="6"/>
        <v>41336</v>
      </c>
      <c r="F62" s="60">
        <f t="shared" si="6"/>
        <v>41338</v>
      </c>
      <c r="G62" s="60"/>
      <c r="H62" s="60">
        <f t="shared" si="5"/>
        <v>41340</v>
      </c>
      <c r="I62" s="60">
        <f t="shared" si="5"/>
        <v>41340</v>
      </c>
      <c r="J62" s="60">
        <f t="shared" si="5"/>
        <v>41341</v>
      </c>
      <c r="K62" s="60">
        <f t="shared" si="5"/>
        <v>41342</v>
      </c>
    </row>
    <row r="63" spans="1:11" ht="16.5" hidden="1">
      <c r="A63" s="860" t="s">
        <v>190</v>
      </c>
      <c r="B63" s="861"/>
      <c r="C63" s="84">
        <v>1305</v>
      </c>
      <c r="D63" s="36">
        <f t="shared" si="6"/>
        <v>41338</v>
      </c>
      <c r="E63" s="60">
        <f t="shared" si="6"/>
        <v>41343</v>
      </c>
      <c r="F63" s="60">
        <f t="shared" si="6"/>
        <v>41345</v>
      </c>
      <c r="G63" s="60"/>
      <c r="H63" s="60">
        <f t="shared" si="5"/>
        <v>41347</v>
      </c>
      <c r="I63" s="60">
        <f t="shared" si="5"/>
        <v>41347</v>
      </c>
      <c r="J63" s="60">
        <f t="shared" si="5"/>
        <v>41348</v>
      </c>
      <c r="K63" s="60">
        <f t="shared" si="5"/>
        <v>41349</v>
      </c>
    </row>
    <row r="64" spans="1:11" ht="16.5" hidden="1">
      <c r="A64" s="860" t="s">
        <v>675</v>
      </c>
      <c r="B64" s="861"/>
      <c r="C64" s="84">
        <v>1305</v>
      </c>
      <c r="D64" s="36">
        <f t="shared" si="6"/>
        <v>41345</v>
      </c>
      <c r="E64" s="60">
        <f t="shared" si="6"/>
        <v>41350</v>
      </c>
      <c r="F64" s="60">
        <f t="shared" si="6"/>
        <v>41352</v>
      </c>
      <c r="G64" s="60"/>
      <c r="H64" s="60">
        <f t="shared" ref="H64:K79" si="7">H63+7</f>
        <v>41354</v>
      </c>
      <c r="I64" s="60">
        <f t="shared" si="7"/>
        <v>41354</v>
      </c>
      <c r="J64" s="60">
        <f t="shared" si="7"/>
        <v>41355</v>
      </c>
      <c r="K64" s="60">
        <f t="shared" si="7"/>
        <v>41356</v>
      </c>
    </row>
    <row r="65" spans="1:11" ht="16.5" hidden="1">
      <c r="A65" s="860" t="s">
        <v>584</v>
      </c>
      <c r="B65" s="861"/>
      <c r="C65" s="84">
        <v>1305</v>
      </c>
      <c r="D65" s="36">
        <f t="shared" si="6"/>
        <v>41352</v>
      </c>
      <c r="E65" s="60">
        <f t="shared" si="6"/>
        <v>41357</v>
      </c>
      <c r="F65" s="60">
        <f t="shared" si="6"/>
        <v>41359</v>
      </c>
      <c r="G65" s="60"/>
      <c r="H65" s="60">
        <f t="shared" si="7"/>
        <v>41361</v>
      </c>
      <c r="I65" s="60">
        <f t="shared" si="7"/>
        <v>41361</v>
      </c>
      <c r="J65" s="60">
        <f t="shared" si="7"/>
        <v>41362</v>
      </c>
      <c r="K65" s="60">
        <f t="shared" si="7"/>
        <v>41363</v>
      </c>
    </row>
    <row r="66" spans="1:11" ht="16.5" hidden="1">
      <c r="A66" s="860" t="s">
        <v>728</v>
      </c>
      <c r="B66" s="861"/>
      <c r="C66" s="84">
        <v>1307</v>
      </c>
      <c r="D66" s="36">
        <f t="shared" si="6"/>
        <v>41359</v>
      </c>
      <c r="E66" s="60">
        <f t="shared" si="6"/>
        <v>41364</v>
      </c>
      <c r="F66" s="60">
        <f t="shared" si="6"/>
        <v>41366</v>
      </c>
      <c r="G66" s="60"/>
      <c r="H66" s="60">
        <f t="shared" si="7"/>
        <v>41368</v>
      </c>
      <c r="I66" s="60">
        <f t="shared" si="7"/>
        <v>41368</v>
      </c>
      <c r="J66" s="60">
        <f t="shared" si="7"/>
        <v>41369</v>
      </c>
      <c r="K66" s="60">
        <f t="shared" si="7"/>
        <v>41370</v>
      </c>
    </row>
    <row r="67" spans="1:11" ht="16.5" hidden="1">
      <c r="A67" s="860" t="s">
        <v>190</v>
      </c>
      <c r="B67" s="861"/>
      <c r="C67" s="84">
        <v>1307</v>
      </c>
      <c r="D67" s="36">
        <f t="shared" si="6"/>
        <v>41366</v>
      </c>
      <c r="E67" s="60">
        <f t="shared" si="6"/>
        <v>41371</v>
      </c>
      <c r="F67" s="60">
        <f t="shared" si="6"/>
        <v>41373</v>
      </c>
      <c r="G67" s="60"/>
      <c r="H67" s="60">
        <f t="shared" si="7"/>
        <v>41375</v>
      </c>
      <c r="I67" s="60">
        <f t="shared" si="7"/>
        <v>41375</v>
      </c>
      <c r="J67" s="60">
        <f t="shared" si="7"/>
        <v>41376</v>
      </c>
      <c r="K67" s="60">
        <f t="shared" si="7"/>
        <v>41377</v>
      </c>
    </row>
    <row r="68" spans="1:11" ht="16.5" hidden="1">
      <c r="A68" s="860" t="s">
        <v>675</v>
      </c>
      <c r="B68" s="861"/>
      <c r="C68" s="84">
        <v>1307</v>
      </c>
      <c r="D68" s="36">
        <f t="shared" si="6"/>
        <v>41373</v>
      </c>
      <c r="E68" s="60">
        <f>E67+7</f>
        <v>41378</v>
      </c>
      <c r="F68" s="60">
        <f t="shared" si="6"/>
        <v>41380</v>
      </c>
      <c r="G68" s="60"/>
      <c r="H68" s="60">
        <f t="shared" si="7"/>
        <v>41382</v>
      </c>
      <c r="I68" s="60">
        <f t="shared" si="7"/>
        <v>41382</v>
      </c>
      <c r="J68" s="60">
        <f t="shared" si="7"/>
        <v>41383</v>
      </c>
      <c r="K68" s="60">
        <f t="shared" si="7"/>
        <v>41384</v>
      </c>
    </row>
    <row r="69" spans="1:11" ht="16.5" hidden="1">
      <c r="A69" s="890" t="s">
        <v>584</v>
      </c>
      <c r="B69" s="891"/>
      <c r="C69" s="107">
        <v>1307</v>
      </c>
      <c r="D69" s="108">
        <f t="shared" ref="D69:F84" si="8">D68+7</f>
        <v>41380</v>
      </c>
      <c r="E69" s="106">
        <v>41387</v>
      </c>
      <c r="F69" s="106">
        <v>41385</v>
      </c>
      <c r="G69" s="170"/>
      <c r="H69" s="885" t="s">
        <v>729</v>
      </c>
      <c r="I69" s="886"/>
      <c r="J69" s="886"/>
      <c r="K69" s="887"/>
    </row>
    <row r="70" spans="1:11" ht="16.5" hidden="1">
      <c r="A70" s="892" t="s">
        <v>145</v>
      </c>
      <c r="B70" s="893"/>
      <c r="C70" s="84">
        <v>1309</v>
      </c>
      <c r="D70" s="36">
        <f t="shared" si="8"/>
        <v>41387</v>
      </c>
      <c r="E70" s="105" t="s">
        <v>145</v>
      </c>
      <c r="F70" s="105" t="s">
        <v>145</v>
      </c>
      <c r="G70" s="105"/>
      <c r="H70" s="105" t="s">
        <v>145</v>
      </c>
      <c r="I70" s="105">
        <f t="shared" si="7"/>
        <v>7</v>
      </c>
      <c r="J70" s="105" t="s">
        <v>145</v>
      </c>
      <c r="K70" s="105" t="s">
        <v>145</v>
      </c>
    </row>
    <row r="71" spans="1:11" ht="33.75" hidden="1" customHeight="1">
      <c r="A71" s="894" t="s">
        <v>730</v>
      </c>
      <c r="B71" s="895"/>
      <c r="C71" s="111" t="s">
        <v>731</v>
      </c>
      <c r="D71" s="112" t="s">
        <v>732</v>
      </c>
      <c r="E71" s="113" t="s">
        <v>733</v>
      </c>
      <c r="F71" s="113" t="s">
        <v>734</v>
      </c>
      <c r="G71" s="113"/>
      <c r="H71" s="113" t="s">
        <v>735</v>
      </c>
      <c r="I71" s="114">
        <v>41403</v>
      </c>
      <c r="J71" s="113" t="s">
        <v>736</v>
      </c>
      <c r="K71" s="113" t="s">
        <v>737</v>
      </c>
    </row>
    <row r="72" spans="1:11" ht="16.5" hidden="1">
      <c r="A72" s="896" t="s">
        <v>675</v>
      </c>
      <c r="B72" s="897"/>
      <c r="C72" s="109">
        <v>1309</v>
      </c>
      <c r="D72" s="36">
        <v>41401</v>
      </c>
      <c r="E72" s="60">
        <v>41406</v>
      </c>
      <c r="F72" s="60">
        <v>41408</v>
      </c>
      <c r="G72" s="60"/>
      <c r="H72" s="60">
        <v>41410</v>
      </c>
      <c r="I72" s="60">
        <v>41410</v>
      </c>
      <c r="J72" s="60">
        <v>41411</v>
      </c>
      <c r="K72" s="60">
        <v>41412</v>
      </c>
    </row>
    <row r="73" spans="1:11" ht="16.5" hidden="1">
      <c r="A73" s="860" t="s">
        <v>725</v>
      </c>
      <c r="B73" s="861"/>
      <c r="C73" s="84">
        <v>1311</v>
      </c>
      <c r="D73" s="36">
        <f t="shared" si="8"/>
        <v>41408</v>
      </c>
      <c r="E73" s="60">
        <f t="shared" si="8"/>
        <v>41413</v>
      </c>
      <c r="F73" s="60">
        <f t="shared" si="8"/>
        <v>41415</v>
      </c>
      <c r="G73" s="60"/>
      <c r="H73" s="60">
        <f t="shared" si="7"/>
        <v>41417</v>
      </c>
      <c r="I73" s="60">
        <f t="shared" si="7"/>
        <v>41417</v>
      </c>
      <c r="J73" s="60">
        <f t="shared" si="7"/>
        <v>41418</v>
      </c>
      <c r="K73" s="60">
        <f t="shared" si="7"/>
        <v>41419</v>
      </c>
    </row>
    <row r="74" spans="1:11" ht="16.5" hidden="1">
      <c r="A74" s="860" t="s">
        <v>738</v>
      </c>
      <c r="B74" s="861"/>
      <c r="C74" s="84">
        <v>1311</v>
      </c>
      <c r="D74" s="36">
        <f t="shared" si="8"/>
        <v>41415</v>
      </c>
      <c r="E74" s="60">
        <f t="shared" si="8"/>
        <v>41420</v>
      </c>
      <c r="F74" s="60">
        <f t="shared" si="8"/>
        <v>41422</v>
      </c>
      <c r="G74" s="60"/>
      <c r="H74" s="60">
        <f t="shared" si="7"/>
        <v>41424</v>
      </c>
      <c r="I74" s="60">
        <f t="shared" si="7"/>
        <v>41424</v>
      </c>
      <c r="J74" s="60">
        <f t="shared" si="7"/>
        <v>41425</v>
      </c>
      <c r="K74" s="60">
        <f t="shared" si="7"/>
        <v>41426</v>
      </c>
    </row>
    <row r="75" spans="1:11" ht="16.5" hidden="1">
      <c r="A75" s="860" t="s">
        <v>719</v>
      </c>
      <c r="B75" s="861"/>
      <c r="C75" s="84">
        <v>1313</v>
      </c>
      <c r="D75" s="110">
        <v>41426</v>
      </c>
      <c r="E75" s="60">
        <f>D75+5</f>
        <v>41431</v>
      </c>
      <c r="F75" s="60">
        <f>D75+7</f>
        <v>41433</v>
      </c>
      <c r="G75" s="171"/>
      <c r="H75" s="885" t="s">
        <v>729</v>
      </c>
      <c r="I75" s="886"/>
      <c r="J75" s="886"/>
      <c r="K75" s="887"/>
    </row>
    <row r="76" spans="1:11" ht="16.5" hidden="1">
      <c r="A76" s="860" t="s">
        <v>739</v>
      </c>
      <c r="B76" s="861"/>
      <c r="C76" s="84">
        <v>1317</v>
      </c>
      <c r="D76" s="36">
        <v>41429</v>
      </c>
      <c r="E76" s="60">
        <v>41434</v>
      </c>
      <c r="F76" s="60">
        <v>41436</v>
      </c>
      <c r="G76" s="60"/>
      <c r="H76" s="60">
        <v>41438</v>
      </c>
      <c r="I76" s="60">
        <v>41438</v>
      </c>
      <c r="J76" s="60">
        <v>41439</v>
      </c>
      <c r="K76" s="60">
        <v>41440</v>
      </c>
    </row>
    <row r="77" spans="1:11" ht="16.5" hidden="1">
      <c r="A77" s="860" t="s">
        <v>740</v>
      </c>
      <c r="B77" s="861"/>
      <c r="C77" s="84">
        <v>1315</v>
      </c>
      <c r="D77" s="36">
        <f t="shared" si="8"/>
        <v>41436</v>
      </c>
      <c r="E77" s="60">
        <f t="shared" si="8"/>
        <v>41441</v>
      </c>
      <c r="F77" s="60">
        <f t="shared" si="8"/>
        <v>41443</v>
      </c>
      <c r="G77" s="60"/>
      <c r="H77" s="60">
        <f t="shared" si="7"/>
        <v>41445</v>
      </c>
      <c r="I77" s="60">
        <f t="shared" si="7"/>
        <v>41445</v>
      </c>
      <c r="J77" s="60">
        <f t="shared" si="7"/>
        <v>41446</v>
      </c>
      <c r="K77" s="60">
        <f t="shared" si="7"/>
        <v>41447</v>
      </c>
    </row>
    <row r="78" spans="1:11" ht="16.5" hidden="1">
      <c r="A78" s="860" t="s">
        <v>718</v>
      </c>
      <c r="B78" s="861"/>
      <c r="C78" s="84">
        <f>C74+2</f>
        <v>1313</v>
      </c>
      <c r="D78" s="36">
        <f t="shared" si="8"/>
        <v>41443</v>
      </c>
      <c r="E78" s="60">
        <f t="shared" si="8"/>
        <v>41448</v>
      </c>
      <c r="F78" s="60">
        <f t="shared" si="8"/>
        <v>41450</v>
      </c>
      <c r="G78" s="60"/>
      <c r="H78" s="60">
        <f t="shared" si="7"/>
        <v>41452</v>
      </c>
      <c r="I78" s="60">
        <f t="shared" si="7"/>
        <v>41452</v>
      </c>
      <c r="J78" s="60">
        <f t="shared" si="7"/>
        <v>41453</v>
      </c>
      <c r="K78" s="60">
        <f t="shared" si="7"/>
        <v>41454</v>
      </c>
    </row>
    <row r="79" spans="1:11" ht="16.5" hidden="1">
      <c r="A79" s="860" t="s">
        <v>719</v>
      </c>
      <c r="B79" s="861"/>
      <c r="C79" s="84">
        <f>C75+2</f>
        <v>1315</v>
      </c>
      <c r="D79" s="36">
        <f t="shared" si="8"/>
        <v>41450</v>
      </c>
      <c r="E79" s="60">
        <f t="shared" si="8"/>
        <v>41455</v>
      </c>
      <c r="F79" s="60">
        <f t="shared" si="8"/>
        <v>41457</v>
      </c>
      <c r="G79" s="60"/>
      <c r="H79" s="60">
        <f t="shared" si="7"/>
        <v>41459</v>
      </c>
      <c r="I79" s="60">
        <f t="shared" si="7"/>
        <v>41459</v>
      </c>
      <c r="J79" s="60">
        <f t="shared" si="7"/>
        <v>41460</v>
      </c>
      <c r="K79" s="60">
        <f t="shared" si="7"/>
        <v>41461</v>
      </c>
    </row>
    <row r="80" spans="1:11" ht="16.5" hidden="1">
      <c r="A80" s="866" t="s">
        <v>710</v>
      </c>
      <c r="B80" s="867"/>
      <c r="C80" s="115">
        <v>1315</v>
      </c>
      <c r="D80" s="36">
        <f t="shared" si="8"/>
        <v>41457</v>
      </c>
      <c r="E80" s="60">
        <f t="shared" si="8"/>
        <v>41462</v>
      </c>
      <c r="F80" s="60">
        <f t="shared" si="8"/>
        <v>41464</v>
      </c>
      <c r="G80" s="60"/>
      <c r="H80" s="60">
        <f t="shared" ref="H80:K88" si="9">H79+7</f>
        <v>41466</v>
      </c>
      <c r="I80" s="60">
        <f t="shared" si="9"/>
        <v>41466</v>
      </c>
      <c r="J80" s="60">
        <f t="shared" si="9"/>
        <v>41467</v>
      </c>
      <c r="K80" s="60">
        <f t="shared" si="9"/>
        <v>41468</v>
      </c>
    </row>
    <row r="81" spans="1:11" ht="16.5" hidden="1">
      <c r="A81" s="860" t="s">
        <v>712</v>
      </c>
      <c r="B81" s="861"/>
      <c r="C81" s="84">
        <v>1315</v>
      </c>
      <c r="D81" s="36">
        <f t="shared" si="8"/>
        <v>41464</v>
      </c>
      <c r="E81" s="60">
        <f t="shared" si="8"/>
        <v>41469</v>
      </c>
      <c r="F81" s="60">
        <f t="shared" si="8"/>
        <v>41471</v>
      </c>
      <c r="G81" s="60"/>
      <c r="H81" s="60">
        <f t="shared" si="9"/>
        <v>41473</v>
      </c>
      <c r="I81" s="60">
        <f t="shared" si="9"/>
        <v>41473</v>
      </c>
      <c r="J81" s="60">
        <f t="shared" si="9"/>
        <v>41474</v>
      </c>
      <c r="K81" s="60">
        <f t="shared" si="9"/>
        <v>41475</v>
      </c>
    </row>
    <row r="82" spans="1:11" ht="16.5" hidden="1">
      <c r="A82" s="860" t="s">
        <v>727</v>
      </c>
      <c r="B82" s="861"/>
      <c r="C82" s="84">
        <v>1315</v>
      </c>
      <c r="D82" s="36">
        <f t="shared" si="8"/>
        <v>41471</v>
      </c>
      <c r="E82" s="60">
        <f t="shared" si="8"/>
        <v>41476</v>
      </c>
      <c r="F82" s="60">
        <f t="shared" si="8"/>
        <v>41478</v>
      </c>
      <c r="G82" s="60"/>
      <c r="H82" s="60">
        <f t="shared" si="9"/>
        <v>41480</v>
      </c>
      <c r="I82" s="60">
        <f t="shared" si="9"/>
        <v>41480</v>
      </c>
      <c r="J82" s="60">
        <f t="shared" si="9"/>
        <v>41481</v>
      </c>
      <c r="K82" s="60">
        <f t="shared" si="9"/>
        <v>41482</v>
      </c>
    </row>
    <row r="83" spans="1:11" ht="16.5" hidden="1">
      <c r="A83" s="860" t="s">
        <v>738</v>
      </c>
      <c r="B83" s="861"/>
      <c r="C83" s="84">
        <v>1315</v>
      </c>
      <c r="D83" s="36">
        <f t="shared" si="8"/>
        <v>41478</v>
      </c>
      <c r="E83" s="60">
        <f t="shared" si="8"/>
        <v>41483</v>
      </c>
      <c r="F83" s="60">
        <f t="shared" si="8"/>
        <v>41485</v>
      </c>
      <c r="G83" s="60"/>
      <c r="H83" s="60">
        <f t="shared" si="9"/>
        <v>41487</v>
      </c>
      <c r="I83" s="60">
        <f t="shared" si="9"/>
        <v>41487</v>
      </c>
      <c r="J83" s="60">
        <f t="shared" si="9"/>
        <v>41488</v>
      </c>
      <c r="K83" s="60">
        <f t="shared" si="9"/>
        <v>41489</v>
      </c>
    </row>
    <row r="84" spans="1:11" ht="16.5" hidden="1" customHeight="1">
      <c r="A84" s="866" t="s">
        <v>741</v>
      </c>
      <c r="B84" s="867"/>
      <c r="C84" s="115">
        <v>1319</v>
      </c>
      <c r="D84" s="36">
        <f t="shared" si="8"/>
        <v>41485</v>
      </c>
      <c r="E84" s="60">
        <f t="shared" si="8"/>
        <v>41490</v>
      </c>
      <c r="F84" s="60">
        <f t="shared" si="8"/>
        <v>41492</v>
      </c>
      <c r="G84" s="60"/>
      <c r="H84" s="60">
        <f t="shared" si="9"/>
        <v>41494</v>
      </c>
      <c r="I84" s="60">
        <f t="shared" si="9"/>
        <v>41494</v>
      </c>
      <c r="J84" s="60">
        <f t="shared" si="9"/>
        <v>41495</v>
      </c>
      <c r="K84" s="60">
        <f t="shared" si="9"/>
        <v>41496</v>
      </c>
    </row>
    <row r="85" spans="1:11" ht="16.5" hidden="1">
      <c r="A85" s="860" t="s">
        <v>675</v>
      </c>
      <c r="B85" s="861"/>
      <c r="C85" s="84">
        <v>1315</v>
      </c>
      <c r="D85" s="36">
        <f t="shared" ref="D85:K100" si="10">D84+7</f>
        <v>41492</v>
      </c>
      <c r="E85" s="60">
        <f t="shared" si="10"/>
        <v>41497</v>
      </c>
      <c r="F85" s="60">
        <f t="shared" si="10"/>
        <v>41499</v>
      </c>
      <c r="G85" s="60"/>
      <c r="H85" s="60">
        <f t="shared" si="9"/>
        <v>41501</v>
      </c>
      <c r="I85" s="60">
        <f t="shared" si="9"/>
        <v>41501</v>
      </c>
      <c r="J85" s="60">
        <f t="shared" si="9"/>
        <v>41502</v>
      </c>
      <c r="K85" s="60">
        <f t="shared" si="9"/>
        <v>41503</v>
      </c>
    </row>
    <row r="86" spans="1:11" ht="16.5" hidden="1">
      <c r="A86" s="860" t="s">
        <v>725</v>
      </c>
      <c r="B86" s="861"/>
      <c r="C86" s="84">
        <v>1317</v>
      </c>
      <c r="D86" s="36">
        <f t="shared" si="10"/>
        <v>41499</v>
      </c>
      <c r="E86" s="60">
        <f t="shared" si="10"/>
        <v>41504</v>
      </c>
      <c r="F86" s="60">
        <f t="shared" si="10"/>
        <v>41506</v>
      </c>
      <c r="G86" s="60"/>
      <c r="H86" s="60">
        <f t="shared" si="9"/>
        <v>41508</v>
      </c>
      <c r="I86" s="60">
        <f t="shared" si="9"/>
        <v>41508</v>
      </c>
      <c r="J86" s="60">
        <f t="shared" si="9"/>
        <v>41509</v>
      </c>
      <c r="K86" s="60">
        <f t="shared" si="9"/>
        <v>41510</v>
      </c>
    </row>
    <row r="87" spans="1:11" ht="16.5" hidden="1">
      <c r="A87" s="860" t="s">
        <v>718</v>
      </c>
      <c r="B87" s="861"/>
      <c r="C87" s="84">
        <v>1317</v>
      </c>
      <c r="D87" s="36">
        <f t="shared" si="10"/>
        <v>41506</v>
      </c>
      <c r="E87" s="60">
        <f t="shared" si="10"/>
        <v>41511</v>
      </c>
      <c r="F87" s="60">
        <f t="shared" si="10"/>
        <v>41513</v>
      </c>
      <c r="G87" s="60"/>
      <c r="H87" s="60">
        <f t="shared" si="9"/>
        <v>41515</v>
      </c>
      <c r="I87" s="60">
        <f t="shared" si="9"/>
        <v>41515</v>
      </c>
      <c r="J87" s="60">
        <f t="shared" si="9"/>
        <v>41516</v>
      </c>
      <c r="K87" s="60">
        <f t="shared" si="9"/>
        <v>41517</v>
      </c>
    </row>
    <row r="88" spans="1:11" ht="16.5" hidden="1">
      <c r="A88" s="860" t="s">
        <v>674</v>
      </c>
      <c r="B88" s="861"/>
      <c r="C88" s="84">
        <v>1319</v>
      </c>
      <c r="D88" s="36">
        <f t="shared" si="10"/>
        <v>41513</v>
      </c>
      <c r="E88" s="60">
        <f t="shared" si="10"/>
        <v>41518</v>
      </c>
      <c r="F88" s="60">
        <f t="shared" si="10"/>
        <v>41520</v>
      </c>
      <c r="G88" s="60"/>
      <c r="H88" s="60">
        <f t="shared" si="9"/>
        <v>41522</v>
      </c>
      <c r="I88" s="60">
        <f t="shared" si="9"/>
        <v>41522</v>
      </c>
      <c r="J88" s="60">
        <f t="shared" si="9"/>
        <v>41523</v>
      </c>
      <c r="K88" s="60">
        <f t="shared" si="9"/>
        <v>41524</v>
      </c>
    </row>
    <row r="89" spans="1:11" ht="16.5" hidden="1">
      <c r="A89" s="860" t="s">
        <v>742</v>
      </c>
      <c r="B89" s="861"/>
      <c r="C89" s="84">
        <v>1323</v>
      </c>
      <c r="D89" s="36">
        <f t="shared" si="10"/>
        <v>41520</v>
      </c>
      <c r="E89" s="60">
        <f t="shared" si="10"/>
        <v>41525</v>
      </c>
      <c r="F89" s="60">
        <f t="shared" si="10"/>
        <v>41527</v>
      </c>
      <c r="G89" s="60"/>
      <c r="H89" s="60">
        <f t="shared" si="10"/>
        <v>41529</v>
      </c>
      <c r="I89" s="60">
        <f t="shared" si="10"/>
        <v>41529</v>
      </c>
      <c r="J89" s="60">
        <f t="shared" si="10"/>
        <v>41530</v>
      </c>
      <c r="K89" s="60">
        <f t="shared" si="10"/>
        <v>41531</v>
      </c>
    </row>
    <row r="90" spans="1:11" ht="16.5" hidden="1">
      <c r="A90" s="860" t="s">
        <v>743</v>
      </c>
      <c r="B90" s="861"/>
      <c r="C90" s="84">
        <v>1317</v>
      </c>
      <c r="D90" s="36">
        <f t="shared" si="10"/>
        <v>41527</v>
      </c>
      <c r="E90" s="60">
        <f t="shared" si="10"/>
        <v>41532</v>
      </c>
      <c r="F90" s="60">
        <f t="shared" si="10"/>
        <v>41534</v>
      </c>
      <c r="G90" s="60"/>
      <c r="H90" s="60">
        <f t="shared" si="10"/>
        <v>41536</v>
      </c>
      <c r="I90" s="60">
        <f t="shared" si="10"/>
        <v>41536</v>
      </c>
      <c r="J90" s="60">
        <f t="shared" si="10"/>
        <v>41537</v>
      </c>
      <c r="K90" s="60">
        <f t="shared" si="10"/>
        <v>41538</v>
      </c>
    </row>
    <row r="91" spans="1:11" ht="16.5" hidden="1">
      <c r="A91" s="860" t="s">
        <v>727</v>
      </c>
      <c r="B91" s="861"/>
      <c r="C91" s="84">
        <v>1319</v>
      </c>
      <c r="D91" s="36">
        <f t="shared" si="10"/>
        <v>41534</v>
      </c>
      <c r="E91" s="60">
        <f t="shared" si="10"/>
        <v>41539</v>
      </c>
      <c r="F91" s="60">
        <f t="shared" si="10"/>
        <v>41541</v>
      </c>
      <c r="G91" s="60"/>
      <c r="H91" s="60">
        <f t="shared" si="10"/>
        <v>41543</v>
      </c>
      <c r="I91" s="60">
        <f t="shared" si="10"/>
        <v>41543</v>
      </c>
      <c r="J91" s="60">
        <f t="shared" si="10"/>
        <v>41544</v>
      </c>
      <c r="K91" s="60">
        <f t="shared" si="10"/>
        <v>41545</v>
      </c>
    </row>
    <row r="92" spans="1:11" ht="16.5" hidden="1">
      <c r="A92" s="860" t="s">
        <v>719</v>
      </c>
      <c r="B92" s="861"/>
      <c r="C92" s="84">
        <v>1321</v>
      </c>
      <c r="D92" s="36">
        <f t="shared" si="10"/>
        <v>41541</v>
      </c>
      <c r="E92" s="60">
        <f t="shared" si="10"/>
        <v>41546</v>
      </c>
      <c r="F92" s="60">
        <f t="shared" si="10"/>
        <v>41548</v>
      </c>
      <c r="G92" s="60"/>
      <c r="H92" s="60">
        <f t="shared" si="10"/>
        <v>41550</v>
      </c>
      <c r="I92" s="60">
        <f t="shared" si="10"/>
        <v>41550</v>
      </c>
      <c r="J92" s="60">
        <f t="shared" si="10"/>
        <v>41551</v>
      </c>
      <c r="K92" s="60">
        <f t="shared" si="10"/>
        <v>41552</v>
      </c>
    </row>
    <row r="93" spans="1:11" ht="16.5" hidden="1">
      <c r="A93" s="860" t="s">
        <v>710</v>
      </c>
      <c r="B93" s="861"/>
      <c r="C93" s="84">
        <v>1321</v>
      </c>
      <c r="D93" s="36">
        <f t="shared" si="10"/>
        <v>41548</v>
      </c>
      <c r="E93" s="60">
        <f t="shared" si="10"/>
        <v>41553</v>
      </c>
      <c r="F93" s="60">
        <f t="shared" si="10"/>
        <v>41555</v>
      </c>
      <c r="G93" s="60"/>
      <c r="H93" s="60">
        <f t="shared" si="10"/>
        <v>41557</v>
      </c>
      <c r="I93" s="60">
        <f t="shared" si="10"/>
        <v>41557</v>
      </c>
      <c r="J93" s="60">
        <f t="shared" si="10"/>
        <v>41558</v>
      </c>
      <c r="K93" s="60">
        <f t="shared" si="10"/>
        <v>41559</v>
      </c>
    </row>
    <row r="94" spans="1:11" ht="16.5" hidden="1">
      <c r="A94" s="860" t="s">
        <v>720</v>
      </c>
      <c r="B94" s="861"/>
      <c r="C94" s="116">
        <v>1317</v>
      </c>
      <c r="D94" s="36">
        <f t="shared" si="10"/>
        <v>41555</v>
      </c>
      <c r="E94" s="60">
        <f t="shared" si="10"/>
        <v>41560</v>
      </c>
      <c r="F94" s="60">
        <f t="shared" si="10"/>
        <v>41562</v>
      </c>
      <c r="G94" s="60"/>
      <c r="H94" s="60">
        <f t="shared" si="10"/>
        <v>41564</v>
      </c>
      <c r="I94" s="60">
        <f t="shared" si="10"/>
        <v>41564</v>
      </c>
      <c r="J94" s="60">
        <f t="shared" si="10"/>
        <v>41565</v>
      </c>
      <c r="K94" s="60">
        <f t="shared" si="10"/>
        <v>41566</v>
      </c>
    </row>
    <row r="95" spans="1:11" ht="16.5" hidden="1">
      <c r="A95" s="860" t="s">
        <v>725</v>
      </c>
      <c r="B95" s="861"/>
      <c r="C95" s="84">
        <v>1321</v>
      </c>
      <c r="D95" s="36">
        <f t="shared" si="10"/>
        <v>41562</v>
      </c>
      <c r="E95" s="60">
        <f t="shared" si="10"/>
        <v>41567</v>
      </c>
      <c r="F95" s="60">
        <f t="shared" si="10"/>
        <v>41569</v>
      </c>
      <c r="G95" s="60"/>
      <c r="H95" s="60">
        <f t="shared" si="10"/>
        <v>41571</v>
      </c>
      <c r="I95" s="60">
        <f t="shared" si="10"/>
        <v>41571</v>
      </c>
      <c r="J95" s="60">
        <f t="shared" si="10"/>
        <v>41572</v>
      </c>
      <c r="K95" s="60">
        <f t="shared" si="10"/>
        <v>41573</v>
      </c>
    </row>
    <row r="96" spans="1:11" ht="16.5" hidden="1">
      <c r="A96" s="860" t="s">
        <v>719</v>
      </c>
      <c r="B96" s="861"/>
      <c r="C96" s="84">
        <v>1323</v>
      </c>
      <c r="D96" s="36">
        <f t="shared" si="10"/>
        <v>41569</v>
      </c>
      <c r="E96" s="60">
        <f t="shared" si="10"/>
        <v>41574</v>
      </c>
      <c r="F96" s="60">
        <f t="shared" si="10"/>
        <v>41576</v>
      </c>
      <c r="G96" s="60"/>
      <c r="H96" s="60">
        <f t="shared" si="10"/>
        <v>41578</v>
      </c>
      <c r="I96" s="60">
        <f t="shared" si="10"/>
        <v>41578</v>
      </c>
      <c r="J96" s="60">
        <f t="shared" si="10"/>
        <v>41579</v>
      </c>
      <c r="K96" s="60">
        <f t="shared" si="10"/>
        <v>41580</v>
      </c>
    </row>
    <row r="97" spans="1:11" ht="16.5" hidden="1">
      <c r="A97" s="860" t="s">
        <v>727</v>
      </c>
      <c r="B97" s="861"/>
      <c r="C97" s="84">
        <v>1323</v>
      </c>
      <c r="D97" s="36">
        <f t="shared" si="10"/>
        <v>41576</v>
      </c>
      <c r="E97" s="60">
        <f t="shared" si="10"/>
        <v>41581</v>
      </c>
      <c r="F97" s="60">
        <f t="shared" si="10"/>
        <v>41583</v>
      </c>
      <c r="G97" s="60"/>
      <c r="H97" s="60">
        <f t="shared" si="10"/>
        <v>41585</v>
      </c>
      <c r="I97" s="60">
        <f t="shared" si="10"/>
        <v>41585</v>
      </c>
      <c r="J97" s="60">
        <f t="shared" si="10"/>
        <v>41586</v>
      </c>
      <c r="K97" s="60">
        <f t="shared" si="10"/>
        <v>41587</v>
      </c>
    </row>
    <row r="98" spans="1:11" ht="16.5" hidden="1">
      <c r="A98" s="860" t="s">
        <v>720</v>
      </c>
      <c r="B98" s="861"/>
      <c r="C98" s="84">
        <v>1319</v>
      </c>
      <c r="D98" s="36">
        <f t="shared" si="10"/>
        <v>41583</v>
      </c>
      <c r="E98" s="60">
        <f t="shared" si="10"/>
        <v>41588</v>
      </c>
      <c r="F98" s="60">
        <f t="shared" si="10"/>
        <v>41590</v>
      </c>
      <c r="G98" s="60"/>
      <c r="H98" s="60">
        <f t="shared" si="10"/>
        <v>41592</v>
      </c>
      <c r="I98" s="60">
        <f t="shared" si="10"/>
        <v>41592</v>
      </c>
      <c r="J98" s="60">
        <f t="shared" si="10"/>
        <v>41593</v>
      </c>
      <c r="K98" s="60">
        <f t="shared" si="10"/>
        <v>41594</v>
      </c>
    </row>
    <row r="99" spans="1:11" ht="16.5" hidden="1">
      <c r="A99" s="860" t="s">
        <v>743</v>
      </c>
      <c r="B99" s="861"/>
      <c r="C99" s="84">
        <v>1321</v>
      </c>
      <c r="D99" s="36">
        <f t="shared" si="10"/>
        <v>41590</v>
      </c>
      <c r="E99" s="60">
        <f t="shared" si="10"/>
        <v>41595</v>
      </c>
      <c r="F99" s="60">
        <f t="shared" si="10"/>
        <v>41597</v>
      </c>
      <c r="G99" s="60"/>
      <c r="H99" s="60">
        <f t="shared" si="10"/>
        <v>41599</v>
      </c>
      <c r="I99" s="60">
        <f t="shared" si="10"/>
        <v>41599</v>
      </c>
      <c r="J99" s="60">
        <f t="shared" si="10"/>
        <v>41600</v>
      </c>
      <c r="K99" s="60">
        <f t="shared" si="10"/>
        <v>41601</v>
      </c>
    </row>
    <row r="100" spans="1:11" ht="16.5" hidden="1">
      <c r="A100" s="860" t="s">
        <v>719</v>
      </c>
      <c r="B100" s="861"/>
      <c r="C100" s="84">
        <v>1325</v>
      </c>
      <c r="D100" s="36">
        <f t="shared" si="10"/>
        <v>41597</v>
      </c>
      <c r="E100" s="60">
        <f t="shared" si="10"/>
        <v>41602</v>
      </c>
      <c r="F100" s="60">
        <f t="shared" si="10"/>
        <v>41604</v>
      </c>
      <c r="G100" s="60"/>
      <c r="H100" s="60">
        <f t="shared" si="10"/>
        <v>41606</v>
      </c>
      <c r="I100" s="60">
        <f t="shared" si="10"/>
        <v>41606</v>
      </c>
      <c r="J100" s="60">
        <f t="shared" si="10"/>
        <v>41607</v>
      </c>
      <c r="K100" s="60">
        <f t="shared" si="10"/>
        <v>41608</v>
      </c>
    </row>
    <row r="101" spans="1:11" ht="16.5" hidden="1">
      <c r="A101" s="860" t="s">
        <v>712</v>
      </c>
      <c r="B101" s="861"/>
      <c r="C101" s="84">
        <v>1327</v>
      </c>
      <c r="D101" s="36">
        <f t="shared" ref="D101:K110" si="11">D100+7</f>
        <v>41604</v>
      </c>
      <c r="E101" s="60">
        <f t="shared" si="11"/>
        <v>41609</v>
      </c>
      <c r="F101" s="60">
        <f t="shared" si="11"/>
        <v>41611</v>
      </c>
      <c r="G101" s="60"/>
      <c r="H101" s="60">
        <f t="shared" si="11"/>
        <v>41613</v>
      </c>
      <c r="I101" s="60">
        <f t="shared" si="11"/>
        <v>41613</v>
      </c>
      <c r="J101" s="60">
        <f t="shared" si="11"/>
        <v>41614</v>
      </c>
      <c r="K101" s="60">
        <f t="shared" si="11"/>
        <v>41615</v>
      </c>
    </row>
    <row r="102" spans="1:11" ht="16.5" hidden="1">
      <c r="A102" s="860" t="s">
        <v>742</v>
      </c>
      <c r="B102" s="861"/>
      <c r="C102" s="84">
        <v>1329</v>
      </c>
      <c r="D102" s="36">
        <f t="shared" si="11"/>
        <v>41611</v>
      </c>
      <c r="E102" s="60">
        <f t="shared" si="11"/>
        <v>41616</v>
      </c>
      <c r="F102" s="60">
        <f t="shared" si="11"/>
        <v>41618</v>
      </c>
      <c r="G102" s="60"/>
      <c r="H102" s="60">
        <f t="shared" si="11"/>
        <v>41620</v>
      </c>
      <c r="I102" s="60">
        <f t="shared" si="11"/>
        <v>41620</v>
      </c>
      <c r="J102" s="60">
        <f t="shared" si="11"/>
        <v>41621</v>
      </c>
      <c r="K102" s="60">
        <f t="shared" si="11"/>
        <v>41622</v>
      </c>
    </row>
    <row r="103" spans="1:11" ht="16.5" hidden="1">
      <c r="A103" s="860" t="s">
        <v>710</v>
      </c>
      <c r="B103" s="861"/>
      <c r="C103" s="84">
        <v>1327</v>
      </c>
      <c r="D103" s="36">
        <f t="shared" si="11"/>
        <v>41618</v>
      </c>
      <c r="E103" s="60">
        <f t="shared" si="11"/>
        <v>41623</v>
      </c>
      <c r="F103" s="60">
        <f t="shared" si="11"/>
        <v>41625</v>
      </c>
      <c r="G103" s="60"/>
      <c r="H103" s="60">
        <f t="shared" si="11"/>
        <v>41627</v>
      </c>
      <c r="I103" s="60">
        <f t="shared" si="11"/>
        <v>41627</v>
      </c>
      <c r="J103" s="60">
        <f t="shared" si="11"/>
        <v>41628</v>
      </c>
      <c r="K103" s="60">
        <f t="shared" si="11"/>
        <v>41629</v>
      </c>
    </row>
    <row r="104" spans="1:11" ht="16.5" hidden="1">
      <c r="A104" s="860" t="s">
        <v>725</v>
      </c>
      <c r="B104" s="861"/>
      <c r="C104" s="84">
        <v>1325</v>
      </c>
      <c r="D104" s="36">
        <f t="shared" si="11"/>
        <v>41625</v>
      </c>
      <c r="E104" s="60">
        <f t="shared" si="11"/>
        <v>41630</v>
      </c>
      <c r="F104" s="60">
        <f t="shared" si="11"/>
        <v>41632</v>
      </c>
      <c r="G104" s="60"/>
      <c r="H104" s="60">
        <f t="shared" si="11"/>
        <v>41634</v>
      </c>
      <c r="I104" s="60">
        <f t="shared" si="11"/>
        <v>41634</v>
      </c>
      <c r="J104" s="60">
        <f t="shared" si="11"/>
        <v>41635</v>
      </c>
      <c r="K104" s="60">
        <f t="shared" si="11"/>
        <v>41636</v>
      </c>
    </row>
    <row r="105" spans="1:11" ht="16.5" hidden="1">
      <c r="A105" s="860" t="s">
        <v>674</v>
      </c>
      <c r="B105" s="861"/>
      <c r="C105" s="84">
        <v>1327</v>
      </c>
      <c r="D105" s="36">
        <f t="shared" si="11"/>
        <v>41632</v>
      </c>
      <c r="E105" s="60">
        <f t="shared" si="11"/>
        <v>41637</v>
      </c>
      <c r="F105" s="60">
        <f t="shared" si="11"/>
        <v>41639</v>
      </c>
      <c r="G105" s="60"/>
      <c r="H105" s="145" t="s">
        <v>145</v>
      </c>
      <c r="I105" s="145">
        <f>I104+7</f>
        <v>41641</v>
      </c>
      <c r="J105" s="145" t="s">
        <v>145</v>
      </c>
      <c r="K105" s="145" t="s">
        <v>145</v>
      </c>
    </row>
    <row r="106" spans="1:11" ht="16.5" hidden="1">
      <c r="A106" s="860" t="s">
        <v>727</v>
      </c>
      <c r="B106" s="861"/>
      <c r="C106" s="84">
        <v>1401</v>
      </c>
      <c r="D106" s="36">
        <f t="shared" si="11"/>
        <v>41639</v>
      </c>
      <c r="E106" s="60">
        <f t="shared" si="11"/>
        <v>41644</v>
      </c>
      <c r="F106" s="60">
        <f t="shared" si="11"/>
        <v>41646</v>
      </c>
      <c r="G106" s="60"/>
      <c r="H106" s="60">
        <v>41648</v>
      </c>
      <c r="I106" s="60">
        <v>41648</v>
      </c>
      <c r="J106" s="60">
        <v>41649</v>
      </c>
      <c r="K106" s="60">
        <v>41650</v>
      </c>
    </row>
    <row r="107" spans="1:11" ht="16.5" hidden="1">
      <c r="A107" s="860" t="s">
        <v>720</v>
      </c>
      <c r="B107" s="861"/>
      <c r="C107" s="84">
        <v>1401</v>
      </c>
      <c r="D107" s="36">
        <f t="shared" si="11"/>
        <v>41646</v>
      </c>
      <c r="E107" s="60">
        <f t="shared" si="11"/>
        <v>41651</v>
      </c>
      <c r="F107" s="60">
        <f t="shared" si="11"/>
        <v>41653</v>
      </c>
      <c r="G107" s="60"/>
      <c r="H107" s="60">
        <f t="shared" si="11"/>
        <v>41655</v>
      </c>
      <c r="I107" s="60">
        <f t="shared" si="11"/>
        <v>41655</v>
      </c>
      <c r="J107" s="60">
        <f t="shared" si="11"/>
        <v>41656</v>
      </c>
      <c r="K107" s="60">
        <f t="shared" si="11"/>
        <v>41657</v>
      </c>
    </row>
    <row r="108" spans="1:11" ht="16.5" hidden="1">
      <c r="A108" s="860" t="s">
        <v>743</v>
      </c>
      <c r="B108" s="861"/>
      <c r="C108" s="84">
        <v>1401</v>
      </c>
      <c r="D108" s="36">
        <f t="shared" si="11"/>
        <v>41653</v>
      </c>
      <c r="E108" s="60">
        <f t="shared" si="11"/>
        <v>41658</v>
      </c>
      <c r="F108" s="60">
        <f t="shared" si="11"/>
        <v>41660</v>
      </c>
      <c r="G108" s="60"/>
      <c r="H108" s="60">
        <f t="shared" si="11"/>
        <v>41662</v>
      </c>
      <c r="I108" s="60">
        <f t="shared" si="11"/>
        <v>41662</v>
      </c>
      <c r="J108" s="60">
        <f t="shared" si="11"/>
        <v>41663</v>
      </c>
      <c r="K108" s="60">
        <f t="shared" si="11"/>
        <v>41664</v>
      </c>
    </row>
    <row r="109" spans="1:11" ht="16.5" hidden="1">
      <c r="A109" s="860" t="s">
        <v>718</v>
      </c>
      <c r="B109" s="861"/>
      <c r="C109" s="84">
        <v>1403</v>
      </c>
      <c r="D109" s="36">
        <f t="shared" si="11"/>
        <v>41660</v>
      </c>
      <c r="E109" s="60">
        <f t="shared" si="11"/>
        <v>41665</v>
      </c>
      <c r="F109" s="60">
        <f t="shared" si="11"/>
        <v>41667</v>
      </c>
      <c r="G109" s="60"/>
      <c r="H109" s="60">
        <f t="shared" si="11"/>
        <v>41669</v>
      </c>
      <c r="I109" s="60">
        <f t="shared" si="11"/>
        <v>41669</v>
      </c>
      <c r="J109" s="60">
        <f t="shared" si="11"/>
        <v>41670</v>
      </c>
      <c r="K109" s="60">
        <f t="shared" si="11"/>
        <v>41671</v>
      </c>
    </row>
    <row r="110" spans="1:11" ht="16.5" hidden="1">
      <c r="A110" s="860" t="s">
        <v>740</v>
      </c>
      <c r="B110" s="861"/>
      <c r="C110" s="84">
        <v>1403</v>
      </c>
      <c r="D110" s="36">
        <f>D109+7</f>
        <v>41667</v>
      </c>
      <c r="E110" s="60">
        <f>E109+7</f>
        <v>41672</v>
      </c>
      <c r="F110" s="60">
        <f>F109+7</f>
        <v>41674</v>
      </c>
      <c r="G110" s="60"/>
      <c r="H110" s="114">
        <f t="shared" si="11"/>
        <v>41676</v>
      </c>
      <c r="I110" s="114">
        <f t="shared" si="11"/>
        <v>41676</v>
      </c>
      <c r="J110" s="114">
        <f t="shared" si="11"/>
        <v>41677</v>
      </c>
      <c r="K110" s="114">
        <f t="shared" si="11"/>
        <v>41678</v>
      </c>
    </row>
    <row r="111" spans="1:11" ht="16.5" hidden="1">
      <c r="A111" s="868" t="s">
        <v>214</v>
      </c>
      <c r="B111" s="869"/>
      <c r="C111" s="84">
        <v>1403</v>
      </c>
      <c r="D111" s="36">
        <f t="shared" ref="D111:K121" si="12">D110+7</f>
        <v>41674</v>
      </c>
      <c r="E111" s="60">
        <f t="shared" si="12"/>
        <v>41679</v>
      </c>
      <c r="F111" s="60">
        <f t="shared" si="12"/>
        <v>41681</v>
      </c>
      <c r="G111" s="60"/>
      <c r="H111" s="60">
        <v>41683</v>
      </c>
      <c r="I111" s="60">
        <v>41683</v>
      </c>
      <c r="J111" s="60">
        <v>41684</v>
      </c>
      <c r="K111" s="60">
        <v>41685</v>
      </c>
    </row>
    <row r="112" spans="1:11" ht="16.5" hidden="1">
      <c r="A112" s="864" t="s">
        <v>710</v>
      </c>
      <c r="B112" s="865"/>
      <c r="C112" s="84">
        <v>1403</v>
      </c>
      <c r="D112" s="36">
        <f t="shared" si="12"/>
        <v>41681</v>
      </c>
      <c r="E112" s="60">
        <f t="shared" si="12"/>
        <v>41686</v>
      </c>
      <c r="F112" s="60">
        <f t="shared" si="12"/>
        <v>41688</v>
      </c>
      <c r="G112" s="60"/>
      <c r="H112" s="60">
        <f t="shared" si="12"/>
        <v>41690</v>
      </c>
      <c r="I112" s="60">
        <f t="shared" si="12"/>
        <v>41690</v>
      </c>
      <c r="J112" s="60">
        <f t="shared" si="12"/>
        <v>41691</v>
      </c>
      <c r="K112" s="60">
        <f t="shared" si="12"/>
        <v>41692</v>
      </c>
    </row>
    <row r="113" spans="1:11" ht="16.5" hidden="1">
      <c r="A113" s="864" t="s">
        <v>725</v>
      </c>
      <c r="B113" s="865"/>
      <c r="C113" s="84">
        <v>1405</v>
      </c>
      <c r="D113" s="36">
        <f t="shared" si="12"/>
        <v>41688</v>
      </c>
      <c r="E113" s="60">
        <f t="shared" si="12"/>
        <v>41693</v>
      </c>
      <c r="F113" s="60">
        <f t="shared" si="12"/>
        <v>41695</v>
      </c>
      <c r="G113" s="60"/>
      <c r="H113" s="60">
        <f t="shared" si="12"/>
        <v>41697</v>
      </c>
      <c r="I113" s="60">
        <f t="shared" si="12"/>
        <v>41697</v>
      </c>
      <c r="J113" s="60">
        <f t="shared" si="12"/>
        <v>41698</v>
      </c>
      <c r="K113" s="60">
        <f t="shared" si="12"/>
        <v>41699</v>
      </c>
    </row>
    <row r="114" spans="1:11" ht="16.5" hidden="1">
      <c r="A114" s="864" t="s">
        <v>712</v>
      </c>
      <c r="B114" s="865"/>
      <c r="C114" s="84">
        <v>1405</v>
      </c>
      <c r="D114" s="36">
        <f t="shared" si="12"/>
        <v>41695</v>
      </c>
      <c r="E114" s="60">
        <f t="shared" si="12"/>
        <v>41700</v>
      </c>
      <c r="F114" s="60">
        <f t="shared" si="12"/>
        <v>41702</v>
      </c>
      <c r="G114" s="60"/>
      <c r="H114" s="60">
        <f t="shared" si="12"/>
        <v>41704</v>
      </c>
      <c r="I114" s="60">
        <f t="shared" si="12"/>
        <v>41704</v>
      </c>
      <c r="J114" s="60">
        <f t="shared" si="12"/>
        <v>41705</v>
      </c>
      <c r="K114" s="60">
        <f t="shared" si="12"/>
        <v>41706</v>
      </c>
    </row>
    <row r="115" spans="1:11" ht="16.5" hidden="1">
      <c r="A115" s="860" t="s">
        <v>584</v>
      </c>
      <c r="B115" s="861"/>
      <c r="C115" s="84">
        <v>1407</v>
      </c>
      <c r="D115" s="36">
        <f t="shared" si="12"/>
        <v>41702</v>
      </c>
      <c r="E115" s="60">
        <f t="shared" si="12"/>
        <v>41707</v>
      </c>
      <c r="F115" s="60">
        <f t="shared" si="12"/>
        <v>41709</v>
      </c>
      <c r="G115" s="60"/>
      <c r="H115" s="60">
        <f t="shared" si="12"/>
        <v>41711</v>
      </c>
      <c r="I115" s="60">
        <f t="shared" si="12"/>
        <v>41711</v>
      </c>
      <c r="J115" s="60">
        <f t="shared" si="12"/>
        <v>41712</v>
      </c>
      <c r="K115" s="60">
        <f t="shared" si="12"/>
        <v>41713</v>
      </c>
    </row>
    <row r="116" spans="1:11" ht="16.5" hidden="1">
      <c r="A116" s="860" t="s">
        <v>710</v>
      </c>
      <c r="B116" s="861"/>
      <c r="C116" s="84">
        <v>1405</v>
      </c>
      <c r="D116" s="36">
        <f t="shared" si="12"/>
        <v>41709</v>
      </c>
      <c r="E116" s="60">
        <f t="shared" si="12"/>
        <v>41714</v>
      </c>
      <c r="F116" s="60">
        <f t="shared" si="12"/>
        <v>41716</v>
      </c>
      <c r="G116" s="60"/>
      <c r="H116" s="60">
        <f t="shared" si="12"/>
        <v>41718</v>
      </c>
      <c r="I116" s="60">
        <f t="shared" si="12"/>
        <v>41718</v>
      </c>
      <c r="J116" s="60">
        <f t="shared" si="12"/>
        <v>41719</v>
      </c>
      <c r="K116" s="60">
        <f t="shared" si="12"/>
        <v>41720</v>
      </c>
    </row>
    <row r="117" spans="1:11" ht="16.5" hidden="1">
      <c r="A117" s="860" t="s">
        <v>725</v>
      </c>
      <c r="B117" s="861"/>
      <c r="C117" s="84">
        <v>1407</v>
      </c>
      <c r="D117" s="36">
        <f t="shared" si="12"/>
        <v>41716</v>
      </c>
      <c r="E117" s="60">
        <f t="shared" si="12"/>
        <v>41721</v>
      </c>
      <c r="F117" s="60">
        <f t="shared" si="12"/>
        <v>41723</v>
      </c>
      <c r="G117" s="60"/>
      <c r="H117" s="60">
        <f t="shared" si="12"/>
        <v>41725</v>
      </c>
      <c r="I117" s="60">
        <f t="shared" si="12"/>
        <v>41725</v>
      </c>
      <c r="J117" s="60">
        <f t="shared" si="12"/>
        <v>41726</v>
      </c>
      <c r="K117" s="60">
        <f t="shared" si="12"/>
        <v>41727</v>
      </c>
    </row>
    <row r="118" spans="1:11" ht="16.5" hidden="1">
      <c r="A118" s="860" t="s">
        <v>712</v>
      </c>
      <c r="B118" s="861"/>
      <c r="C118" s="84">
        <v>1407</v>
      </c>
      <c r="D118" s="36">
        <f t="shared" si="12"/>
        <v>41723</v>
      </c>
      <c r="E118" s="60">
        <f t="shared" si="12"/>
        <v>41728</v>
      </c>
      <c r="F118" s="60">
        <f t="shared" si="12"/>
        <v>41730</v>
      </c>
      <c r="G118" s="60"/>
      <c r="H118" s="60">
        <f t="shared" si="12"/>
        <v>41732</v>
      </c>
      <c r="I118" s="60">
        <f t="shared" si="12"/>
        <v>41732</v>
      </c>
      <c r="J118" s="60">
        <f t="shared" si="12"/>
        <v>41733</v>
      </c>
      <c r="K118" s="60">
        <f t="shared" si="12"/>
        <v>41734</v>
      </c>
    </row>
    <row r="119" spans="1:11" ht="16.5" hidden="1">
      <c r="A119" s="860" t="s">
        <v>584</v>
      </c>
      <c r="B119" s="861"/>
      <c r="C119" s="84">
        <f>C115+2</f>
        <v>1409</v>
      </c>
      <c r="D119" s="36">
        <f t="shared" si="12"/>
        <v>41730</v>
      </c>
      <c r="E119" s="60">
        <f t="shared" si="12"/>
        <v>41735</v>
      </c>
      <c r="F119" s="60">
        <f t="shared" si="12"/>
        <v>41737</v>
      </c>
      <c r="G119" s="60"/>
      <c r="H119" s="60">
        <f t="shared" si="12"/>
        <v>41739</v>
      </c>
      <c r="I119" s="60">
        <f t="shared" si="12"/>
        <v>41739</v>
      </c>
      <c r="J119" s="60">
        <f t="shared" si="12"/>
        <v>41740</v>
      </c>
      <c r="K119" s="60">
        <f t="shared" si="12"/>
        <v>41741</v>
      </c>
    </row>
    <row r="120" spans="1:11" ht="16.5" hidden="1">
      <c r="A120" s="860" t="s">
        <v>710</v>
      </c>
      <c r="B120" s="861"/>
      <c r="C120" s="84">
        <f>C116+2</f>
        <v>1407</v>
      </c>
      <c r="D120" s="36">
        <f t="shared" si="12"/>
        <v>41737</v>
      </c>
      <c r="E120" s="60">
        <f t="shared" si="12"/>
        <v>41742</v>
      </c>
      <c r="F120" s="60">
        <f t="shared" si="12"/>
        <v>41744</v>
      </c>
      <c r="G120" s="60"/>
      <c r="H120" s="149" t="s">
        <v>145</v>
      </c>
      <c r="I120" s="149">
        <f>I119+7</f>
        <v>41746</v>
      </c>
      <c r="J120" s="149" t="s">
        <v>145</v>
      </c>
      <c r="K120" s="149" t="s">
        <v>145</v>
      </c>
    </row>
    <row r="121" spans="1:11" ht="16.5" hidden="1">
      <c r="A121" s="860" t="s">
        <v>725</v>
      </c>
      <c r="B121" s="861"/>
      <c r="C121" s="84">
        <f>C117+2</f>
        <v>1409</v>
      </c>
      <c r="D121" s="36">
        <f t="shared" si="12"/>
        <v>41744</v>
      </c>
      <c r="E121" s="149">
        <f>E120+9</f>
        <v>41751</v>
      </c>
      <c r="F121" s="149">
        <f>F120+5</f>
        <v>41749</v>
      </c>
      <c r="G121" s="149"/>
      <c r="H121" s="149" t="s">
        <v>145</v>
      </c>
      <c r="I121" s="149">
        <f>I120+7</f>
        <v>41753</v>
      </c>
      <c r="J121" s="149" t="s">
        <v>145</v>
      </c>
      <c r="K121" s="149" t="s">
        <v>145</v>
      </c>
    </row>
    <row r="122" spans="1:11" ht="16.5" hidden="1">
      <c r="A122" s="860" t="s">
        <v>742</v>
      </c>
      <c r="B122" s="861"/>
      <c r="C122" s="84">
        <f>C118+2</f>
        <v>1409</v>
      </c>
      <c r="D122" s="36">
        <f>D121+7</f>
        <v>41751</v>
      </c>
      <c r="E122" s="60">
        <v>41756</v>
      </c>
      <c r="F122" s="60">
        <v>41758</v>
      </c>
      <c r="G122" s="60"/>
      <c r="H122" s="60">
        <v>41761</v>
      </c>
      <c r="I122" s="60">
        <v>41760</v>
      </c>
      <c r="J122" s="60">
        <v>41762</v>
      </c>
      <c r="K122" s="60">
        <v>41763</v>
      </c>
    </row>
    <row r="123" spans="1:11" ht="16.5" hidden="1">
      <c r="A123" s="860" t="s">
        <v>740</v>
      </c>
      <c r="B123" s="861"/>
      <c r="C123" s="84">
        <v>1409</v>
      </c>
      <c r="D123" s="36">
        <f t="shared" ref="D123:K129" si="13">D122+7</f>
        <v>41758</v>
      </c>
      <c r="E123" s="60">
        <f t="shared" si="13"/>
        <v>41763</v>
      </c>
      <c r="F123" s="60">
        <f t="shared" si="13"/>
        <v>41765</v>
      </c>
      <c r="G123" s="60"/>
      <c r="H123" s="60">
        <f t="shared" si="13"/>
        <v>41768</v>
      </c>
      <c r="I123" s="60">
        <f t="shared" si="13"/>
        <v>41767</v>
      </c>
      <c r="J123" s="60">
        <f t="shared" si="13"/>
        <v>41769</v>
      </c>
      <c r="K123" s="60">
        <f t="shared" si="13"/>
        <v>41770</v>
      </c>
    </row>
    <row r="124" spans="1:11" ht="16.5" hidden="1">
      <c r="A124" s="860" t="s">
        <v>675</v>
      </c>
      <c r="B124" s="861"/>
      <c r="C124" s="84">
        <v>1411</v>
      </c>
      <c r="D124" s="36">
        <f t="shared" si="13"/>
        <v>41765</v>
      </c>
      <c r="E124" s="60">
        <f t="shared" si="13"/>
        <v>41770</v>
      </c>
      <c r="F124" s="60">
        <f t="shared" si="13"/>
        <v>41772</v>
      </c>
      <c r="G124" s="60"/>
      <c r="H124" s="60">
        <f t="shared" si="13"/>
        <v>41775</v>
      </c>
      <c r="I124" s="60">
        <f t="shared" si="13"/>
        <v>41774</v>
      </c>
      <c r="J124" s="60">
        <f t="shared" si="13"/>
        <v>41776</v>
      </c>
      <c r="K124" s="60">
        <f t="shared" si="13"/>
        <v>41777</v>
      </c>
    </row>
    <row r="125" spans="1:11" ht="16.5" hidden="1">
      <c r="A125" s="860" t="s">
        <v>674</v>
      </c>
      <c r="B125" s="861"/>
      <c r="C125" s="84">
        <v>1411</v>
      </c>
      <c r="D125" s="36">
        <f t="shared" si="13"/>
        <v>41772</v>
      </c>
      <c r="E125" s="60">
        <f t="shared" si="13"/>
        <v>41777</v>
      </c>
      <c r="F125" s="60">
        <f t="shared" si="13"/>
        <v>41779</v>
      </c>
      <c r="G125" s="60"/>
      <c r="H125" s="60">
        <f t="shared" si="13"/>
        <v>41782</v>
      </c>
      <c r="I125" s="60">
        <f t="shared" si="13"/>
        <v>41781</v>
      </c>
      <c r="J125" s="60">
        <f t="shared" si="13"/>
        <v>41783</v>
      </c>
      <c r="K125" s="60">
        <f t="shared" si="13"/>
        <v>41784</v>
      </c>
    </row>
    <row r="126" spans="1:11" ht="16.5" hidden="1">
      <c r="A126" s="860" t="s">
        <v>744</v>
      </c>
      <c r="B126" s="861"/>
      <c r="C126" s="84">
        <v>1411</v>
      </c>
      <c r="D126" s="36">
        <f t="shared" si="13"/>
        <v>41779</v>
      </c>
      <c r="E126" s="60">
        <f t="shared" si="13"/>
        <v>41784</v>
      </c>
      <c r="F126" s="60">
        <f t="shared" si="13"/>
        <v>41786</v>
      </c>
      <c r="G126" s="60"/>
      <c r="H126" s="60">
        <f t="shared" si="13"/>
        <v>41789</v>
      </c>
      <c r="I126" s="60">
        <f t="shared" si="13"/>
        <v>41788</v>
      </c>
      <c r="J126" s="60">
        <f t="shared" si="13"/>
        <v>41790</v>
      </c>
      <c r="K126" s="60">
        <f t="shared" si="13"/>
        <v>41791</v>
      </c>
    </row>
    <row r="127" spans="1:11" ht="16.5" hidden="1">
      <c r="A127" s="860" t="s">
        <v>740</v>
      </c>
      <c r="B127" s="861"/>
      <c r="C127" s="84">
        <f>C123+2</f>
        <v>1411</v>
      </c>
      <c r="D127" s="36">
        <f t="shared" si="13"/>
        <v>41786</v>
      </c>
      <c r="E127" s="60">
        <f t="shared" si="13"/>
        <v>41791</v>
      </c>
      <c r="F127" s="60">
        <f t="shared" si="13"/>
        <v>41793</v>
      </c>
      <c r="G127" s="60"/>
      <c r="H127" s="60">
        <f t="shared" si="13"/>
        <v>41796</v>
      </c>
      <c r="I127" s="60">
        <f t="shared" si="13"/>
        <v>41795</v>
      </c>
      <c r="J127" s="60">
        <f t="shared" si="13"/>
        <v>41797</v>
      </c>
      <c r="K127" s="60">
        <f t="shared" si="13"/>
        <v>41798</v>
      </c>
    </row>
    <row r="128" spans="1:11" ht="16.5" hidden="1">
      <c r="A128" s="860" t="s">
        <v>675</v>
      </c>
      <c r="B128" s="861"/>
      <c r="C128" s="84">
        <f t="shared" ref="C128:C136" si="14">C124+2</f>
        <v>1413</v>
      </c>
      <c r="D128" s="36">
        <f t="shared" si="13"/>
        <v>41793</v>
      </c>
      <c r="E128" s="60">
        <f t="shared" si="13"/>
        <v>41798</v>
      </c>
      <c r="F128" s="60">
        <f t="shared" si="13"/>
        <v>41800</v>
      </c>
      <c r="G128" s="60"/>
      <c r="H128" s="60">
        <f t="shared" si="13"/>
        <v>41803</v>
      </c>
      <c r="I128" s="60">
        <f t="shared" si="13"/>
        <v>41802</v>
      </c>
      <c r="J128" s="60">
        <f t="shared" si="13"/>
        <v>41804</v>
      </c>
      <c r="K128" s="60">
        <f t="shared" si="13"/>
        <v>41805</v>
      </c>
    </row>
    <row r="129" spans="1:11" ht="16.5" hidden="1">
      <c r="A129" s="860" t="s">
        <v>674</v>
      </c>
      <c r="B129" s="861"/>
      <c r="C129" s="84">
        <f t="shared" si="14"/>
        <v>1413</v>
      </c>
      <c r="D129" s="36">
        <f t="shared" si="13"/>
        <v>41800</v>
      </c>
      <c r="E129" s="60">
        <f t="shared" si="13"/>
        <v>41805</v>
      </c>
      <c r="F129" s="60">
        <f t="shared" si="13"/>
        <v>41807</v>
      </c>
      <c r="G129" s="60"/>
      <c r="H129" s="60">
        <f t="shared" si="13"/>
        <v>41810</v>
      </c>
      <c r="I129" s="60">
        <f t="shared" si="13"/>
        <v>41809</v>
      </c>
      <c r="J129" s="60">
        <f t="shared" si="13"/>
        <v>41811</v>
      </c>
      <c r="K129" s="60">
        <f t="shared" si="13"/>
        <v>41812</v>
      </c>
    </row>
    <row r="130" spans="1:11" ht="16.5" hidden="1">
      <c r="A130" s="860" t="s">
        <v>744</v>
      </c>
      <c r="B130" s="861"/>
      <c r="C130" s="84">
        <f t="shared" si="14"/>
        <v>1413</v>
      </c>
      <c r="D130" s="36">
        <f>D129+7</f>
        <v>41807</v>
      </c>
      <c r="E130" s="145">
        <v>41816</v>
      </c>
      <c r="F130" s="149">
        <v>41815</v>
      </c>
      <c r="G130" s="149"/>
      <c r="H130" s="145" t="s">
        <v>145</v>
      </c>
      <c r="I130" s="145">
        <f>I129+7</f>
        <v>41816</v>
      </c>
      <c r="J130" s="145" t="s">
        <v>145</v>
      </c>
      <c r="K130" s="145" t="s">
        <v>145</v>
      </c>
    </row>
    <row r="131" spans="1:11" ht="16.5" hidden="1">
      <c r="A131" s="860" t="s">
        <v>745</v>
      </c>
      <c r="B131" s="861"/>
      <c r="C131" s="84">
        <f t="shared" si="14"/>
        <v>1413</v>
      </c>
      <c r="D131" s="36">
        <f>D130+7</f>
        <v>41814</v>
      </c>
      <c r="E131" s="60">
        <v>41819</v>
      </c>
      <c r="F131" s="60">
        <v>41821</v>
      </c>
      <c r="G131" s="60"/>
      <c r="H131" s="60">
        <v>41824</v>
      </c>
      <c r="I131" s="60">
        <v>41823</v>
      </c>
      <c r="J131" s="60">
        <v>41825</v>
      </c>
      <c r="K131" s="60">
        <v>41826</v>
      </c>
    </row>
    <row r="132" spans="1:11" ht="16.5" hidden="1">
      <c r="A132" s="860" t="s">
        <v>675</v>
      </c>
      <c r="B132" s="861"/>
      <c r="C132" s="84">
        <f t="shared" si="14"/>
        <v>1415</v>
      </c>
      <c r="D132" s="36">
        <f t="shared" ref="D132:K147" si="15">D131+7</f>
        <v>41821</v>
      </c>
      <c r="E132" s="60">
        <f t="shared" si="15"/>
        <v>41826</v>
      </c>
      <c r="F132" s="60">
        <f t="shared" si="15"/>
        <v>41828</v>
      </c>
      <c r="G132" s="60"/>
      <c r="H132" s="60">
        <f t="shared" si="15"/>
        <v>41831</v>
      </c>
      <c r="I132" s="60">
        <f t="shared" si="15"/>
        <v>41830</v>
      </c>
      <c r="J132" s="60">
        <f t="shared" si="15"/>
        <v>41832</v>
      </c>
      <c r="K132" s="60">
        <f t="shared" si="15"/>
        <v>41833</v>
      </c>
    </row>
    <row r="133" spans="1:11" ht="16.5" hidden="1">
      <c r="A133" s="860" t="s">
        <v>744</v>
      </c>
      <c r="B133" s="861"/>
      <c r="C133" s="84">
        <f t="shared" si="14"/>
        <v>1415</v>
      </c>
      <c r="D133" s="36">
        <f t="shared" si="15"/>
        <v>41828</v>
      </c>
      <c r="E133" s="60">
        <f t="shared" si="15"/>
        <v>41833</v>
      </c>
      <c r="F133" s="60">
        <f t="shared" si="15"/>
        <v>41835</v>
      </c>
      <c r="G133" s="60"/>
      <c r="H133" s="60">
        <f t="shared" si="15"/>
        <v>41838</v>
      </c>
      <c r="I133" s="60">
        <f t="shared" si="15"/>
        <v>41837</v>
      </c>
      <c r="J133" s="60">
        <f t="shared" si="15"/>
        <v>41839</v>
      </c>
      <c r="K133" s="60">
        <f t="shared" si="15"/>
        <v>41840</v>
      </c>
    </row>
    <row r="134" spans="1:11" ht="16.5" hidden="1">
      <c r="A134" s="860" t="s">
        <v>584</v>
      </c>
      <c r="B134" s="861"/>
      <c r="C134" s="84">
        <v>1417</v>
      </c>
      <c r="D134" s="36">
        <f t="shared" si="15"/>
        <v>41835</v>
      </c>
      <c r="E134" s="60">
        <f t="shared" si="15"/>
        <v>41840</v>
      </c>
      <c r="F134" s="60">
        <f t="shared" si="15"/>
        <v>41842</v>
      </c>
      <c r="G134" s="60"/>
      <c r="H134" s="60">
        <f t="shared" si="15"/>
        <v>41845</v>
      </c>
      <c r="I134" s="60">
        <f t="shared" si="15"/>
        <v>41844</v>
      </c>
      <c r="J134" s="60">
        <f t="shared" si="15"/>
        <v>41846</v>
      </c>
      <c r="K134" s="60">
        <f t="shared" si="15"/>
        <v>41847</v>
      </c>
    </row>
    <row r="135" spans="1:11" ht="16.5" hidden="1">
      <c r="A135" s="860" t="s">
        <v>740</v>
      </c>
      <c r="B135" s="861"/>
      <c r="C135" s="84">
        <v>1427</v>
      </c>
      <c r="D135" s="36">
        <f t="shared" si="15"/>
        <v>41842</v>
      </c>
      <c r="E135" s="60">
        <f t="shared" si="15"/>
        <v>41847</v>
      </c>
      <c r="F135" s="60">
        <f t="shared" si="15"/>
        <v>41849</v>
      </c>
      <c r="G135" s="60"/>
      <c r="H135" s="60">
        <f t="shared" si="15"/>
        <v>41852</v>
      </c>
      <c r="I135" s="60">
        <f t="shared" si="15"/>
        <v>41851</v>
      </c>
      <c r="J135" s="60">
        <f t="shared" si="15"/>
        <v>41853</v>
      </c>
      <c r="K135" s="60">
        <f t="shared" si="15"/>
        <v>41854</v>
      </c>
    </row>
    <row r="136" spans="1:11" ht="16.5" hidden="1">
      <c r="A136" s="860" t="s">
        <v>718</v>
      </c>
      <c r="B136" s="861"/>
      <c r="C136" s="84">
        <f t="shared" si="14"/>
        <v>1417</v>
      </c>
      <c r="D136" s="36">
        <f t="shared" si="15"/>
        <v>41849</v>
      </c>
      <c r="E136" s="60">
        <f t="shared" si="15"/>
        <v>41854</v>
      </c>
      <c r="F136" s="60">
        <f t="shared" si="15"/>
        <v>41856</v>
      </c>
      <c r="G136" s="60"/>
      <c r="H136" s="60">
        <f t="shared" si="15"/>
        <v>41859</v>
      </c>
      <c r="I136" s="60">
        <f t="shared" si="15"/>
        <v>41858</v>
      </c>
      <c r="J136" s="60">
        <f t="shared" si="15"/>
        <v>41860</v>
      </c>
      <c r="K136" s="60">
        <f t="shared" si="15"/>
        <v>41861</v>
      </c>
    </row>
    <row r="137" spans="1:11" ht="16.5" hidden="1">
      <c r="A137" s="860" t="s">
        <v>712</v>
      </c>
      <c r="B137" s="861"/>
      <c r="C137" s="84">
        <v>1419</v>
      </c>
      <c r="D137" s="36">
        <f t="shared" si="15"/>
        <v>41856</v>
      </c>
      <c r="E137" s="60">
        <f t="shared" si="15"/>
        <v>41861</v>
      </c>
      <c r="F137" s="60">
        <f t="shared" si="15"/>
        <v>41863</v>
      </c>
      <c r="G137" s="60"/>
      <c r="H137" s="60">
        <f t="shared" si="15"/>
        <v>41866</v>
      </c>
      <c r="I137" s="60">
        <f t="shared" si="15"/>
        <v>41865</v>
      </c>
      <c r="J137" s="60">
        <f t="shared" si="15"/>
        <v>41867</v>
      </c>
      <c r="K137" s="60">
        <f t="shared" si="15"/>
        <v>41868</v>
      </c>
    </row>
    <row r="138" spans="1:11" ht="16.5" hidden="1">
      <c r="A138" s="860" t="s">
        <v>746</v>
      </c>
      <c r="B138" s="861"/>
      <c r="C138" s="84">
        <v>1417</v>
      </c>
      <c r="D138" s="36">
        <f t="shared" si="15"/>
        <v>41863</v>
      </c>
      <c r="E138" s="60">
        <f t="shared" si="15"/>
        <v>41868</v>
      </c>
      <c r="F138" s="60">
        <f t="shared" si="15"/>
        <v>41870</v>
      </c>
      <c r="G138" s="60"/>
      <c r="H138" s="60">
        <f t="shared" si="15"/>
        <v>41873</v>
      </c>
      <c r="I138" s="60">
        <f t="shared" si="15"/>
        <v>41872</v>
      </c>
      <c r="J138" s="60">
        <f t="shared" si="15"/>
        <v>41874</v>
      </c>
      <c r="K138" s="60">
        <f t="shared" si="15"/>
        <v>41875</v>
      </c>
    </row>
    <row r="139" spans="1:11" ht="16.5" hidden="1">
      <c r="A139" s="898" t="s">
        <v>675</v>
      </c>
      <c r="B139" s="899"/>
      <c r="C139" s="155">
        <v>1419</v>
      </c>
      <c r="D139" s="36">
        <f t="shared" si="15"/>
        <v>41870</v>
      </c>
      <c r="E139" s="60">
        <f t="shared" si="15"/>
        <v>41875</v>
      </c>
      <c r="F139" s="60">
        <f t="shared" si="15"/>
        <v>41877</v>
      </c>
      <c r="G139" s="60"/>
      <c r="H139" s="60">
        <f t="shared" si="15"/>
        <v>41880</v>
      </c>
      <c r="I139" s="60">
        <f t="shared" si="15"/>
        <v>41879</v>
      </c>
      <c r="J139" s="60">
        <f t="shared" si="15"/>
        <v>41881</v>
      </c>
      <c r="K139" s="60">
        <f t="shared" si="15"/>
        <v>41882</v>
      </c>
    </row>
    <row r="140" spans="1:11" ht="16.5" hidden="1">
      <c r="A140" s="898" t="s">
        <v>674</v>
      </c>
      <c r="B140" s="899"/>
      <c r="C140" s="155">
        <f>C136+2</f>
        <v>1419</v>
      </c>
      <c r="D140" s="36">
        <f t="shared" si="15"/>
        <v>41877</v>
      </c>
      <c r="E140" s="60">
        <f t="shared" si="15"/>
        <v>41882</v>
      </c>
      <c r="F140" s="60">
        <f t="shared" si="15"/>
        <v>41884</v>
      </c>
      <c r="G140" s="60"/>
      <c r="H140" s="60">
        <f t="shared" si="15"/>
        <v>41887</v>
      </c>
      <c r="I140" s="60">
        <f t="shared" si="15"/>
        <v>41886</v>
      </c>
      <c r="J140" s="60">
        <f t="shared" si="15"/>
        <v>41888</v>
      </c>
      <c r="K140" s="60">
        <f t="shared" si="15"/>
        <v>41889</v>
      </c>
    </row>
    <row r="141" spans="1:11" ht="16.5" hidden="1">
      <c r="A141" s="860" t="s">
        <v>712</v>
      </c>
      <c r="B141" s="861"/>
      <c r="C141" s="84">
        <f>C137+2</f>
        <v>1421</v>
      </c>
      <c r="D141" s="36">
        <f t="shared" si="15"/>
        <v>41884</v>
      </c>
      <c r="E141" s="60">
        <f t="shared" si="15"/>
        <v>41889</v>
      </c>
      <c r="F141" s="60">
        <f t="shared" si="15"/>
        <v>41891</v>
      </c>
      <c r="G141" s="60"/>
      <c r="H141" s="60">
        <f t="shared" si="15"/>
        <v>41894</v>
      </c>
      <c r="I141" s="60">
        <f t="shared" si="15"/>
        <v>41893</v>
      </c>
      <c r="J141" s="60">
        <f t="shared" si="15"/>
        <v>41895</v>
      </c>
      <c r="K141" s="60">
        <f t="shared" si="15"/>
        <v>41896</v>
      </c>
    </row>
    <row r="142" spans="1:11" ht="16.5" hidden="1">
      <c r="A142" s="860" t="s">
        <v>744</v>
      </c>
      <c r="B142" s="861"/>
      <c r="C142" s="84">
        <f>C138+2</f>
        <v>1419</v>
      </c>
      <c r="D142" s="36">
        <f t="shared" si="15"/>
        <v>41891</v>
      </c>
      <c r="E142" s="60">
        <f t="shared" si="15"/>
        <v>41896</v>
      </c>
      <c r="F142" s="60">
        <f t="shared" si="15"/>
        <v>41898</v>
      </c>
      <c r="G142" s="60"/>
      <c r="H142" s="60">
        <f t="shared" si="15"/>
        <v>41901</v>
      </c>
      <c r="I142" s="60">
        <f t="shared" si="15"/>
        <v>41900</v>
      </c>
      <c r="J142" s="60">
        <f t="shared" si="15"/>
        <v>41902</v>
      </c>
      <c r="K142" s="60">
        <f t="shared" si="15"/>
        <v>41903</v>
      </c>
    </row>
    <row r="143" spans="1:11" ht="16.5" hidden="1">
      <c r="A143" s="860" t="s">
        <v>747</v>
      </c>
      <c r="B143" s="861"/>
      <c r="C143" s="84">
        <v>1419</v>
      </c>
      <c r="D143" s="36">
        <f t="shared" si="15"/>
        <v>41898</v>
      </c>
      <c r="E143" s="60">
        <f t="shared" si="15"/>
        <v>41903</v>
      </c>
      <c r="F143" s="60">
        <f t="shared" si="15"/>
        <v>41905</v>
      </c>
      <c r="G143" s="60"/>
      <c r="H143" s="60">
        <f t="shared" si="15"/>
        <v>41908</v>
      </c>
      <c r="I143" s="60">
        <f t="shared" si="15"/>
        <v>41907</v>
      </c>
      <c r="J143" s="60">
        <f t="shared" si="15"/>
        <v>41909</v>
      </c>
      <c r="K143" s="60">
        <f t="shared" si="15"/>
        <v>41910</v>
      </c>
    </row>
    <row r="144" spans="1:11" ht="16.5" hidden="1">
      <c r="A144" s="900" t="s">
        <v>675</v>
      </c>
      <c r="B144" s="901"/>
      <c r="C144" s="159">
        <v>1421</v>
      </c>
      <c r="D144" s="36">
        <f t="shared" si="15"/>
        <v>41905</v>
      </c>
      <c r="E144" s="60">
        <f t="shared" si="15"/>
        <v>41910</v>
      </c>
      <c r="F144" s="60">
        <f t="shared" si="15"/>
        <v>41912</v>
      </c>
      <c r="G144" s="60"/>
      <c r="H144" s="60">
        <f t="shared" si="15"/>
        <v>41915</v>
      </c>
      <c r="I144" s="60">
        <f t="shared" si="15"/>
        <v>41914</v>
      </c>
      <c r="J144" s="60">
        <f t="shared" si="15"/>
        <v>41916</v>
      </c>
      <c r="K144" s="60">
        <f t="shared" si="15"/>
        <v>41917</v>
      </c>
    </row>
    <row r="145" spans="1:11" ht="16.5" hidden="1">
      <c r="A145" s="900" t="s">
        <v>712</v>
      </c>
      <c r="B145" s="901"/>
      <c r="C145" s="159">
        <v>1423</v>
      </c>
      <c r="D145" s="36">
        <f t="shared" si="15"/>
        <v>41912</v>
      </c>
      <c r="E145" s="60">
        <f t="shared" si="15"/>
        <v>41917</v>
      </c>
      <c r="F145" s="60">
        <f t="shared" si="15"/>
        <v>41919</v>
      </c>
      <c r="G145" s="60"/>
      <c r="H145" s="60">
        <f t="shared" si="15"/>
        <v>41922</v>
      </c>
      <c r="I145" s="60">
        <f t="shared" si="15"/>
        <v>41921</v>
      </c>
      <c r="J145" s="60">
        <f t="shared" si="15"/>
        <v>41923</v>
      </c>
      <c r="K145" s="60">
        <f t="shared" si="15"/>
        <v>41924</v>
      </c>
    </row>
    <row r="146" spans="1:11" ht="16.5" hidden="1">
      <c r="A146" s="860" t="s">
        <v>718</v>
      </c>
      <c r="B146" s="861"/>
      <c r="C146" s="84" t="s">
        <v>237</v>
      </c>
      <c r="D146" s="36">
        <f t="shared" si="15"/>
        <v>41919</v>
      </c>
      <c r="E146" s="60">
        <f t="shared" si="15"/>
        <v>41924</v>
      </c>
      <c r="F146" s="60">
        <f t="shared" si="15"/>
        <v>41926</v>
      </c>
      <c r="G146" s="60"/>
      <c r="H146" s="60">
        <f t="shared" si="15"/>
        <v>41929</v>
      </c>
      <c r="I146" s="60">
        <f t="shared" si="15"/>
        <v>41928</v>
      </c>
      <c r="J146" s="60">
        <f t="shared" si="15"/>
        <v>41930</v>
      </c>
      <c r="K146" s="60">
        <f t="shared" si="15"/>
        <v>41931</v>
      </c>
    </row>
    <row r="147" spans="1:11" ht="16.5" hidden="1">
      <c r="A147" s="860" t="s">
        <v>744</v>
      </c>
      <c r="B147" s="861"/>
      <c r="C147" s="84">
        <f>C143+2</f>
        <v>1421</v>
      </c>
      <c r="D147" s="36">
        <f t="shared" si="15"/>
        <v>41926</v>
      </c>
      <c r="E147" s="60">
        <f t="shared" si="15"/>
        <v>41931</v>
      </c>
      <c r="F147" s="60">
        <f t="shared" si="15"/>
        <v>41933</v>
      </c>
      <c r="G147" s="60"/>
      <c r="H147" s="60">
        <f t="shared" si="15"/>
        <v>41936</v>
      </c>
      <c r="I147" s="60">
        <f t="shared" si="15"/>
        <v>41935</v>
      </c>
      <c r="J147" s="60">
        <f t="shared" si="15"/>
        <v>41937</v>
      </c>
      <c r="K147" s="60">
        <f t="shared" si="15"/>
        <v>41938</v>
      </c>
    </row>
    <row r="148" spans="1:11" ht="16.5" hidden="1">
      <c r="A148" s="860" t="s">
        <v>584</v>
      </c>
      <c r="B148" s="861"/>
      <c r="C148" s="84" t="s">
        <v>748</v>
      </c>
      <c r="D148" s="36">
        <f t="shared" ref="D148:K158" si="16">D147+7</f>
        <v>41933</v>
      </c>
      <c r="E148" s="60">
        <f t="shared" si="16"/>
        <v>41938</v>
      </c>
      <c r="F148" s="60">
        <f t="shared" si="16"/>
        <v>41940</v>
      </c>
      <c r="G148" s="60"/>
      <c r="H148" s="60">
        <f t="shared" si="16"/>
        <v>41943</v>
      </c>
      <c r="I148" s="60">
        <f t="shared" si="16"/>
        <v>41942</v>
      </c>
      <c r="J148" s="60">
        <f t="shared" si="16"/>
        <v>41944</v>
      </c>
      <c r="K148" s="60">
        <f t="shared" si="16"/>
        <v>41945</v>
      </c>
    </row>
    <row r="149" spans="1:11" ht="16.5" hidden="1">
      <c r="A149" s="860" t="s">
        <v>720</v>
      </c>
      <c r="B149" s="861"/>
      <c r="C149" s="84" t="s">
        <v>232</v>
      </c>
      <c r="D149" s="36">
        <f t="shared" si="16"/>
        <v>41940</v>
      </c>
      <c r="E149" s="60">
        <f t="shared" si="16"/>
        <v>41945</v>
      </c>
      <c r="F149" s="60">
        <f t="shared" si="16"/>
        <v>41947</v>
      </c>
      <c r="G149" s="60"/>
      <c r="H149" s="60">
        <f t="shared" si="16"/>
        <v>41950</v>
      </c>
      <c r="I149" s="60">
        <f t="shared" si="16"/>
        <v>41949</v>
      </c>
      <c r="J149" s="60">
        <f t="shared" si="16"/>
        <v>41951</v>
      </c>
      <c r="K149" s="60">
        <f t="shared" si="16"/>
        <v>41952</v>
      </c>
    </row>
    <row r="150" spans="1:11" ht="16.5" hidden="1">
      <c r="A150" s="860" t="s">
        <v>743</v>
      </c>
      <c r="B150" s="861"/>
      <c r="C150" s="84" t="s">
        <v>232</v>
      </c>
      <c r="D150" s="36">
        <f t="shared" si="16"/>
        <v>41947</v>
      </c>
      <c r="E150" s="60">
        <f t="shared" si="16"/>
        <v>41952</v>
      </c>
      <c r="F150" s="60">
        <f t="shared" si="16"/>
        <v>41954</v>
      </c>
      <c r="G150" s="60"/>
      <c r="H150" s="60">
        <f t="shared" si="16"/>
        <v>41957</v>
      </c>
      <c r="I150" s="60">
        <f t="shared" si="16"/>
        <v>41956</v>
      </c>
      <c r="J150" s="60">
        <f t="shared" si="16"/>
        <v>41958</v>
      </c>
      <c r="K150" s="60">
        <f t="shared" si="16"/>
        <v>41959</v>
      </c>
    </row>
    <row r="151" spans="1:11" ht="16.5" hidden="1">
      <c r="A151" s="868" t="s">
        <v>728</v>
      </c>
      <c r="B151" s="869"/>
      <c r="C151" s="168">
        <f>C142</f>
        <v>1419</v>
      </c>
      <c r="D151" s="36">
        <f t="shared" si="16"/>
        <v>41954</v>
      </c>
      <c r="E151" s="60">
        <f t="shared" si="16"/>
        <v>41959</v>
      </c>
      <c r="F151" s="60">
        <f t="shared" si="16"/>
        <v>41961</v>
      </c>
      <c r="G151" s="60"/>
      <c r="H151" s="60">
        <f t="shared" si="16"/>
        <v>41964</v>
      </c>
      <c r="I151" s="60">
        <f t="shared" si="16"/>
        <v>41963</v>
      </c>
      <c r="J151" s="60">
        <f t="shared" si="16"/>
        <v>41965</v>
      </c>
      <c r="K151" s="60">
        <f t="shared" si="16"/>
        <v>41966</v>
      </c>
    </row>
    <row r="152" spans="1:11" ht="16.5" hidden="1">
      <c r="A152" s="864" t="s">
        <v>584</v>
      </c>
      <c r="B152" s="865"/>
      <c r="C152" s="87" t="s">
        <v>749</v>
      </c>
      <c r="D152" s="36">
        <f t="shared" si="16"/>
        <v>41961</v>
      </c>
      <c r="E152" s="60">
        <f t="shared" si="16"/>
        <v>41966</v>
      </c>
      <c r="F152" s="60">
        <f t="shared" si="16"/>
        <v>41968</v>
      </c>
      <c r="G152" s="60"/>
      <c r="H152" s="60">
        <f t="shared" si="16"/>
        <v>41971</v>
      </c>
      <c r="I152" s="60">
        <f t="shared" si="16"/>
        <v>41970</v>
      </c>
      <c r="J152" s="60">
        <f t="shared" si="16"/>
        <v>41972</v>
      </c>
      <c r="K152" s="60">
        <f t="shared" si="16"/>
        <v>41973</v>
      </c>
    </row>
    <row r="153" spans="1:11" ht="16.5" hidden="1">
      <c r="A153" s="864" t="s">
        <v>747</v>
      </c>
      <c r="B153" s="865"/>
      <c r="C153" s="87" t="s">
        <v>237</v>
      </c>
      <c r="D153" s="36">
        <f t="shared" si="16"/>
        <v>41968</v>
      </c>
      <c r="E153" s="60">
        <f t="shared" si="16"/>
        <v>41973</v>
      </c>
      <c r="F153" s="60">
        <f t="shared" si="16"/>
        <v>41975</v>
      </c>
      <c r="G153" s="60"/>
      <c r="H153" s="60">
        <f t="shared" si="16"/>
        <v>41978</v>
      </c>
      <c r="I153" s="60">
        <f t="shared" si="16"/>
        <v>41977</v>
      </c>
      <c r="J153" s="60">
        <f t="shared" si="16"/>
        <v>41979</v>
      </c>
      <c r="K153" s="60">
        <f t="shared" si="16"/>
        <v>41980</v>
      </c>
    </row>
    <row r="154" spans="1:11" ht="16.5" hidden="1">
      <c r="A154" s="870" t="s">
        <v>743</v>
      </c>
      <c r="B154" s="871"/>
      <c r="C154" s="165" t="s">
        <v>237</v>
      </c>
      <c r="D154" s="36">
        <f t="shared" si="16"/>
        <v>41975</v>
      </c>
      <c r="E154" s="60">
        <f t="shared" si="16"/>
        <v>41980</v>
      </c>
      <c r="F154" s="60">
        <f t="shared" si="16"/>
        <v>41982</v>
      </c>
      <c r="G154" s="60"/>
      <c r="H154" s="60">
        <f t="shared" si="16"/>
        <v>41985</v>
      </c>
      <c r="I154" s="60">
        <f t="shared" si="16"/>
        <v>41984</v>
      </c>
      <c r="J154" s="60">
        <f t="shared" si="16"/>
        <v>41986</v>
      </c>
      <c r="K154" s="60">
        <f t="shared" si="16"/>
        <v>41987</v>
      </c>
    </row>
    <row r="155" spans="1:11" ht="16.5" hidden="1">
      <c r="A155" s="870" t="s">
        <v>728</v>
      </c>
      <c r="B155" s="871"/>
      <c r="C155" s="165" t="s">
        <v>232</v>
      </c>
      <c r="D155" s="36">
        <f t="shared" si="16"/>
        <v>41982</v>
      </c>
      <c r="E155" s="60">
        <f t="shared" si="16"/>
        <v>41987</v>
      </c>
      <c r="F155" s="60">
        <f t="shared" si="16"/>
        <v>41989</v>
      </c>
      <c r="G155" s="60"/>
      <c r="H155" s="60">
        <f t="shared" si="16"/>
        <v>41992</v>
      </c>
      <c r="I155" s="60">
        <f t="shared" si="16"/>
        <v>41991</v>
      </c>
      <c r="J155" s="60">
        <f t="shared" si="16"/>
        <v>41993</v>
      </c>
      <c r="K155" s="60">
        <f t="shared" si="16"/>
        <v>41994</v>
      </c>
    </row>
    <row r="156" spans="1:11" ht="16.5" hidden="1">
      <c r="A156" s="870" t="s">
        <v>584</v>
      </c>
      <c r="B156" s="871"/>
      <c r="C156" s="165" t="s">
        <v>750</v>
      </c>
      <c r="D156" s="36">
        <f t="shared" si="16"/>
        <v>41989</v>
      </c>
      <c r="E156" s="60">
        <f t="shared" si="16"/>
        <v>41994</v>
      </c>
      <c r="F156" s="60">
        <f t="shared" si="16"/>
        <v>41996</v>
      </c>
      <c r="G156" s="60"/>
      <c r="H156" s="60">
        <f t="shared" si="16"/>
        <v>41999</v>
      </c>
      <c r="I156" s="60">
        <f t="shared" si="16"/>
        <v>41998</v>
      </c>
      <c r="J156" s="60">
        <f t="shared" si="16"/>
        <v>42000</v>
      </c>
      <c r="K156" s="60">
        <f t="shared" si="16"/>
        <v>42001</v>
      </c>
    </row>
    <row r="157" spans="1:11" ht="16.5" hidden="1">
      <c r="A157" s="870" t="s">
        <v>718</v>
      </c>
      <c r="B157" s="871"/>
      <c r="C157" s="165" t="s">
        <v>750</v>
      </c>
      <c r="D157" s="36">
        <f t="shared" si="16"/>
        <v>41996</v>
      </c>
      <c r="E157" s="60">
        <f t="shared" si="16"/>
        <v>42001</v>
      </c>
      <c r="F157" s="60">
        <f t="shared" si="16"/>
        <v>42003</v>
      </c>
      <c r="G157" s="60"/>
      <c r="H157" s="60" t="s">
        <v>145</v>
      </c>
      <c r="I157" s="60">
        <f t="shared" ref="I157:I168" si="17">I156+7</f>
        <v>42005</v>
      </c>
      <c r="J157" s="60" t="s">
        <v>145</v>
      </c>
      <c r="K157" s="60" t="s">
        <v>145</v>
      </c>
    </row>
    <row r="158" spans="1:11" ht="16.5" hidden="1">
      <c r="A158" s="870" t="s">
        <v>751</v>
      </c>
      <c r="B158" s="871"/>
      <c r="C158" s="165" t="s">
        <v>752</v>
      </c>
      <c r="D158" s="36">
        <f t="shared" si="16"/>
        <v>42003</v>
      </c>
      <c r="E158" s="60">
        <f t="shared" si="16"/>
        <v>42008</v>
      </c>
      <c r="F158" s="60">
        <f t="shared" si="16"/>
        <v>42010</v>
      </c>
      <c r="G158" s="60"/>
      <c r="H158" s="60" t="s">
        <v>145</v>
      </c>
      <c r="I158" s="60">
        <f t="shared" si="17"/>
        <v>42012</v>
      </c>
      <c r="J158" s="60" t="s">
        <v>145</v>
      </c>
      <c r="K158" s="60" t="s">
        <v>145</v>
      </c>
    </row>
    <row r="159" spans="1:11" ht="16.5" hidden="1">
      <c r="A159" s="870" t="s">
        <v>753</v>
      </c>
      <c r="B159" s="871"/>
      <c r="C159" s="165" t="s">
        <v>754</v>
      </c>
      <c r="D159" s="36">
        <v>42090</v>
      </c>
      <c r="E159" s="60">
        <f t="shared" ref="E159:E164" si="18">D159+2</f>
        <v>42092</v>
      </c>
      <c r="F159" s="60">
        <f t="shared" ref="F159:F164" si="19">D159+10</f>
        <v>42100</v>
      </c>
      <c r="G159" s="60">
        <f t="shared" ref="G159:G164" si="20">D159+13</f>
        <v>42103</v>
      </c>
      <c r="H159" s="60">
        <f t="shared" ref="H159:H164" si="21">D159+15</f>
        <v>42105</v>
      </c>
      <c r="I159" s="60">
        <f t="shared" si="17"/>
        <v>42019</v>
      </c>
      <c r="J159" s="60">
        <f t="shared" ref="J159:J164" si="22">D159+17</f>
        <v>42107</v>
      </c>
      <c r="K159" s="60">
        <f t="shared" ref="K159:K164" si="23">D159+18</f>
        <v>42108</v>
      </c>
    </row>
    <row r="160" spans="1:11" ht="16.5" hidden="1">
      <c r="A160" s="870" t="s">
        <v>755</v>
      </c>
      <c r="B160" s="871"/>
      <c r="C160" s="165" t="s">
        <v>756</v>
      </c>
      <c r="D160" s="36">
        <f t="shared" ref="D160:D168" si="24">D159+7</f>
        <v>42097</v>
      </c>
      <c r="E160" s="60">
        <f t="shared" si="18"/>
        <v>42099</v>
      </c>
      <c r="F160" s="60">
        <f t="shared" si="19"/>
        <v>42107</v>
      </c>
      <c r="G160" s="60">
        <f t="shared" si="20"/>
        <v>42110</v>
      </c>
      <c r="H160" s="60">
        <f t="shared" si="21"/>
        <v>42112</v>
      </c>
      <c r="I160" s="60">
        <f t="shared" si="17"/>
        <v>42026</v>
      </c>
      <c r="J160" s="60">
        <f t="shared" si="22"/>
        <v>42114</v>
      </c>
      <c r="K160" s="60">
        <f t="shared" si="23"/>
        <v>42115</v>
      </c>
    </row>
    <row r="161" spans="1:11" ht="16.5" hidden="1">
      <c r="A161" s="870" t="s">
        <v>757</v>
      </c>
      <c r="B161" s="871"/>
      <c r="C161" s="165">
        <v>1515</v>
      </c>
      <c r="D161" s="36">
        <f t="shared" si="24"/>
        <v>42104</v>
      </c>
      <c r="E161" s="60">
        <f t="shared" si="18"/>
        <v>42106</v>
      </c>
      <c r="F161" s="60">
        <f t="shared" si="19"/>
        <v>42114</v>
      </c>
      <c r="G161" s="60">
        <f t="shared" si="20"/>
        <v>42117</v>
      </c>
      <c r="H161" s="60">
        <f t="shared" si="21"/>
        <v>42119</v>
      </c>
      <c r="I161" s="60">
        <f t="shared" si="17"/>
        <v>42033</v>
      </c>
      <c r="J161" s="60">
        <f t="shared" si="22"/>
        <v>42121</v>
      </c>
      <c r="K161" s="60">
        <f t="shared" si="23"/>
        <v>42122</v>
      </c>
    </row>
    <row r="162" spans="1:11" ht="16.5" hidden="1">
      <c r="A162" s="902" t="s">
        <v>758</v>
      </c>
      <c r="B162" s="903"/>
      <c r="C162" s="169" t="s">
        <v>759</v>
      </c>
      <c r="D162" s="36">
        <f t="shared" si="24"/>
        <v>42111</v>
      </c>
      <c r="E162" s="60">
        <f t="shared" si="18"/>
        <v>42113</v>
      </c>
      <c r="F162" s="60">
        <f t="shared" si="19"/>
        <v>42121</v>
      </c>
      <c r="G162" s="60">
        <f t="shared" si="20"/>
        <v>42124</v>
      </c>
      <c r="H162" s="60">
        <f t="shared" si="21"/>
        <v>42126</v>
      </c>
      <c r="I162" s="60">
        <f t="shared" si="17"/>
        <v>42040</v>
      </c>
      <c r="J162" s="60">
        <f t="shared" si="22"/>
        <v>42128</v>
      </c>
      <c r="K162" s="60">
        <f t="shared" si="23"/>
        <v>42129</v>
      </c>
    </row>
    <row r="163" spans="1:11" ht="16.5" hidden="1">
      <c r="A163" s="870" t="s">
        <v>753</v>
      </c>
      <c r="B163" s="871"/>
      <c r="C163" s="165" t="s">
        <v>760</v>
      </c>
      <c r="D163" s="36">
        <f t="shared" si="24"/>
        <v>42118</v>
      </c>
      <c r="E163" s="60">
        <f t="shared" si="18"/>
        <v>42120</v>
      </c>
      <c r="F163" s="60">
        <f t="shared" si="19"/>
        <v>42128</v>
      </c>
      <c r="G163" s="60">
        <f t="shared" si="20"/>
        <v>42131</v>
      </c>
      <c r="H163" s="60">
        <f t="shared" si="21"/>
        <v>42133</v>
      </c>
      <c r="I163" s="60">
        <f t="shared" si="17"/>
        <v>42047</v>
      </c>
      <c r="J163" s="60">
        <f t="shared" si="22"/>
        <v>42135</v>
      </c>
      <c r="K163" s="60">
        <f t="shared" si="23"/>
        <v>42136</v>
      </c>
    </row>
    <row r="164" spans="1:11" ht="16.5" hidden="1">
      <c r="A164" s="870" t="s">
        <v>755</v>
      </c>
      <c r="B164" s="871"/>
      <c r="C164" s="165" t="s">
        <v>761</v>
      </c>
      <c r="D164" s="36">
        <f>D163+7</f>
        <v>42125</v>
      </c>
      <c r="E164" s="60">
        <f t="shared" si="18"/>
        <v>42127</v>
      </c>
      <c r="F164" s="60">
        <f t="shared" si="19"/>
        <v>42135</v>
      </c>
      <c r="G164" s="60">
        <f t="shared" si="20"/>
        <v>42138</v>
      </c>
      <c r="H164" s="60">
        <f t="shared" si="21"/>
        <v>42140</v>
      </c>
      <c r="I164" s="60">
        <f>I163+7</f>
        <v>42054</v>
      </c>
      <c r="J164" s="60">
        <f t="shared" si="22"/>
        <v>42142</v>
      </c>
      <c r="K164" s="60">
        <f t="shared" si="23"/>
        <v>42143</v>
      </c>
    </row>
    <row r="165" spans="1:11" ht="16.5" hidden="1">
      <c r="A165" s="870" t="s">
        <v>757</v>
      </c>
      <c r="B165" s="871"/>
      <c r="C165" s="165" t="s">
        <v>762</v>
      </c>
      <c r="D165" s="36">
        <f t="shared" si="24"/>
        <v>42132</v>
      </c>
      <c r="E165" s="60">
        <f t="shared" ref="E165:E173" si="25">D165+2</f>
        <v>42134</v>
      </c>
      <c r="F165" s="60">
        <f t="shared" ref="F165:F173" si="26">D165+10</f>
        <v>42142</v>
      </c>
      <c r="G165" s="60">
        <f t="shared" ref="G165:G173" si="27">D165+13</f>
        <v>42145</v>
      </c>
      <c r="H165" s="60">
        <f t="shared" ref="H165:H173" si="28">D165+15</f>
        <v>42147</v>
      </c>
      <c r="I165" s="60">
        <f t="shared" si="17"/>
        <v>42061</v>
      </c>
      <c r="J165" s="60">
        <f t="shared" ref="J165:J173" si="29">D165+17</f>
        <v>42149</v>
      </c>
      <c r="K165" s="60">
        <f t="shared" ref="K165:K173" si="30">D165+18</f>
        <v>42150</v>
      </c>
    </row>
    <row r="166" spans="1:11" ht="16.5" hidden="1">
      <c r="A166" s="870" t="s">
        <v>758</v>
      </c>
      <c r="B166" s="871"/>
      <c r="C166" s="165" t="s">
        <v>763</v>
      </c>
      <c r="D166" s="36">
        <f t="shared" si="24"/>
        <v>42139</v>
      </c>
      <c r="E166" s="60">
        <f t="shared" si="25"/>
        <v>42141</v>
      </c>
      <c r="F166" s="60">
        <f t="shared" si="26"/>
        <v>42149</v>
      </c>
      <c r="G166" s="60">
        <f t="shared" si="27"/>
        <v>42152</v>
      </c>
      <c r="H166" s="60">
        <f t="shared" si="28"/>
        <v>42154</v>
      </c>
      <c r="I166" s="60">
        <f t="shared" si="17"/>
        <v>42068</v>
      </c>
      <c r="J166" s="60">
        <f t="shared" si="29"/>
        <v>42156</v>
      </c>
      <c r="K166" s="60">
        <f t="shared" si="30"/>
        <v>42157</v>
      </c>
    </row>
    <row r="167" spans="1:11" ht="16.5" hidden="1">
      <c r="A167" s="870" t="s">
        <v>753</v>
      </c>
      <c r="B167" s="871"/>
      <c r="C167" s="165" t="s">
        <v>762</v>
      </c>
      <c r="D167" s="36">
        <f t="shared" si="24"/>
        <v>42146</v>
      </c>
      <c r="E167" s="60">
        <f t="shared" si="25"/>
        <v>42148</v>
      </c>
      <c r="F167" s="60">
        <f t="shared" si="26"/>
        <v>42156</v>
      </c>
      <c r="G167" s="60">
        <f t="shared" si="27"/>
        <v>42159</v>
      </c>
      <c r="H167" s="60">
        <f t="shared" si="28"/>
        <v>42161</v>
      </c>
      <c r="I167" s="60">
        <f t="shared" si="17"/>
        <v>42075</v>
      </c>
      <c r="J167" s="60">
        <f t="shared" si="29"/>
        <v>42163</v>
      </c>
      <c r="K167" s="60">
        <f t="shared" si="30"/>
        <v>42164</v>
      </c>
    </row>
    <row r="168" spans="1:11" ht="16.5" hidden="1">
      <c r="A168" s="870" t="s">
        <v>755</v>
      </c>
      <c r="B168" s="871"/>
      <c r="C168" s="165" t="s">
        <v>764</v>
      </c>
      <c r="D168" s="36">
        <f t="shared" si="24"/>
        <v>42153</v>
      </c>
      <c r="E168" s="60">
        <f t="shared" si="25"/>
        <v>42155</v>
      </c>
      <c r="F168" s="60">
        <f t="shared" si="26"/>
        <v>42163</v>
      </c>
      <c r="G168" s="60">
        <f t="shared" si="27"/>
        <v>42166</v>
      </c>
      <c r="H168" s="60">
        <f t="shared" si="28"/>
        <v>42168</v>
      </c>
      <c r="I168" s="60">
        <f t="shared" si="17"/>
        <v>42082</v>
      </c>
      <c r="J168" s="60">
        <f t="shared" si="29"/>
        <v>42170</v>
      </c>
      <c r="K168" s="60">
        <f t="shared" si="30"/>
        <v>42171</v>
      </c>
    </row>
    <row r="169" spans="1:11" ht="16.5" hidden="1">
      <c r="A169" s="870" t="s">
        <v>757</v>
      </c>
      <c r="B169" s="871"/>
      <c r="C169" s="165" t="s">
        <v>765</v>
      </c>
      <c r="D169" s="36">
        <f t="shared" ref="D169:D182" si="31">D168+7</f>
        <v>42160</v>
      </c>
      <c r="E169" s="60">
        <f t="shared" si="25"/>
        <v>42162</v>
      </c>
      <c r="F169" s="60">
        <f t="shared" si="26"/>
        <v>42170</v>
      </c>
      <c r="G169" s="60">
        <f t="shared" si="27"/>
        <v>42173</v>
      </c>
      <c r="H169" s="60">
        <f t="shared" si="28"/>
        <v>42175</v>
      </c>
      <c r="I169" s="60">
        <f t="shared" ref="I169:I182" si="32">I168+7</f>
        <v>42089</v>
      </c>
      <c r="J169" s="60">
        <f t="shared" si="29"/>
        <v>42177</v>
      </c>
      <c r="K169" s="60">
        <f t="shared" si="30"/>
        <v>42178</v>
      </c>
    </row>
    <row r="170" spans="1:11" ht="16.5" hidden="1">
      <c r="A170" s="870" t="s">
        <v>758</v>
      </c>
      <c r="B170" s="871"/>
      <c r="C170" s="165" t="s">
        <v>766</v>
      </c>
      <c r="D170" s="36">
        <f t="shared" si="31"/>
        <v>42167</v>
      </c>
      <c r="E170" s="60">
        <f t="shared" si="25"/>
        <v>42169</v>
      </c>
      <c r="F170" s="60">
        <f t="shared" si="26"/>
        <v>42177</v>
      </c>
      <c r="G170" s="60">
        <f t="shared" si="27"/>
        <v>42180</v>
      </c>
      <c r="H170" s="60">
        <f t="shared" si="28"/>
        <v>42182</v>
      </c>
      <c r="I170" s="60">
        <f t="shared" si="32"/>
        <v>42096</v>
      </c>
      <c r="J170" s="60">
        <f t="shared" si="29"/>
        <v>42184</v>
      </c>
      <c r="K170" s="60">
        <f t="shared" si="30"/>
        <v>42185</v>
      </c>
    </row>
    <row r="171" spans="1:11" ht="16.5" hidden="1">
      <c r="A171" s="870" t="s">
        <v>753</v>
      </c>
      <c r="B171" s="871"/>
      <c r="C171" s="165" t="s">
        <v>765</v>
      </c>
      <c r="D171" s="36">
        <f t="shared" si="31"/>
        <v>42174</v>
      </c>
      <c r="E171" s="60">
        <f t="shared" si="25"/>
        <v>42176</v>
      </c>
      <c r="F171" s="60">
        <f t="shared" si="26"/>
        <v>42184</v>
      </c>
      <c r="G171" s="60">
        <f t="shared" si="27"/>
        <v>42187</v>
      </c>
      <c r="H171" s="60">
        <f t="shared" si="28"/>
        <v>42189</v>
      </c>
      <c r="I171" s="60">
        <f t="shared" si="32"/>
        <v>42103</v>
      </c>
      <c r="J171" s="60">
        <f t="shared" si="29"/>
        <v>42191</v>
      </c>
      <c r="K171" s="60">
        <f t="shared" si="30"/>
        <v>42192</v>
      </c>
    </row>
    <row r="172" spans="1:11" ht="16.5" hidden="1">
      <c r="A172" s="870" t="s">
        <v>755</v>
      </c>
      <c r="B172" s="871"/>
      <c r="C172" s="165" t="s">
        <v>767</v>
      </c>
      <c r="D172" s="36">
        <f t="shared" si="31"/>
        <v>42181</v>
      </c>
      <c r="E172" s="60">
        <f t="shared" si="25"/>
        <v>42183</v>
      </c>
      <c r="F172" s="60">
        <f t="shared" si="26"/>
        <v>42191</v>
      </c>
      <c r="G172" s="60">
        <f t="shared" si="27"/>
        <v>42194</v>
      </c>
      <c r="H172" s="60">
        <f t="shared" si="28"/>
        <v>42196</v>
      </c>
      <c r="I172" s="60">
        <f t="shared" si="32"/>
        <v>42110</v>
      </c>
      <c r="J172" s="60">
        <f t="shared" si="29"/>
        <v>42198</v>
      </c>
      <c r="K172" s="60">
        <f t="shared" si="30"/>
        <v>42199</v>
      </c>
    </row>
    <row r="173" spans="1:11" ht="16.5" hidden="1">
      <c r="A173" s="870" t="s">
        <v>757</v>
      </c>
      <c r="B173" s="871"/>
      <c r="C173" s="165" t="s">
        <v>768</v>
      </c>
      <c r="D173" s="36">
        <f t="shared" si="31"/>
        <v>42188</v>
      </c>
      <c r="E173" s="60">
        <f t="shared" si="25"/>
        <v>42190</v>
      </c>
      <c r="F173" s="60">
        <f t="shared" si="26"/>
        <v>42198</v>
      </c>
      <c r="G173" s="60">
        <f t="shared" si="27"/>
        <v>42201</v>
      </c>
      <c r="H173" s="60">
        <f t="shared" si="28"/>
        <v>42203</v>
      </c>
      <c r="I173" s="60">
        <f t="shared" si="32"/>
        <v>42117</v>
      </c>
      <c r="J173" s="60">
        <f t="shared" si="29"/>
        <v>42205</v>
      </c>
      <c r="K173" s="60">
        <f t="shared" si="30"/>
        <v>42206</v>
      </c>
    </row>
    <row r="174" spans="1:11" ht="16.5" hidden="1">
      <c r="A174" s="870" t="s">
        <v>758</v>
      </c>
      <c r="B174" s="871"/>
      <c r="C174" s="165">
        <v>1507</v>
      </c>
      <c r="D174" s="36">
        <f t="shared" si="31"/>
        <v>42195</v>
      </c>
      <c r="E174" s="60">
        <f t="shared" ref="E174:E179" si="33">D174+2</f>
        <v>42197</v>
      </c>
      <c r="F174" s="60">
        <f>D174+10</f>
        <v>42205</v>
      </c>
      <c r="G174" s="60">
        <f>D174+13</f>
        <v>42208</v>
      </c>
      <c r="H174" s="60">
        <f>D174+15</f>
        <v>42210</v>
      </c>
      <c r="I174" s="60">
        <f t="shared" si="32"/>
        <v>42124</v>
      </c>
      <c r="J174" s="60">
        <f>D174+17</f>
        <v>42212</v>
      </c>
      <c r="K174" s="60">
        <f>D174+18</f>
        <v>42213</v>
      </c>
    </row>
    <row r="175" spans="1:11" ht="16.5" hidden="1">
      <c r="A175" s="870" t="s">
        <v>753</v>
      </c>
      <c r="B175" s="871"/>
      <c r="C175" s="165" t="s">
        <v>768</v>
      </c>
      <c r="D175" s="36">
        <f t="shared" si="31"/>
        <v>42202</v>
      </c>
      <c r="E175" s="60">
        <f t="shared" si="33"/>
        <v>42204</v>
      </c>
      <c r="F175" s="60">
        <f>D175+10</f>
        <v>42212</v>
      </c>
      <c r="G175" s="60">
        <f>D175+13</f>
        <v>42215</v>
      </c>
      <c r="H175" s="60">
        <f>D175+15</f>
        <v>42217</v>
      </c>
      <c r="I175" s="60">
        <f t="shared" si="32"/>
        <v>42131</v>
      </c>
      <c r="J175" s="60">
        <f>D175+17</f>
        <v>42219</v>
      </c>
      <c r="K175" s="60">
        <f>D175+18</f>
        <v>42220</v>
      </c>
    </row>
    <row r="176" spans="1:11" ht="16.5">
      <c r="A176" s="870" t="s">
        <v>769</v>
      </c>
      <c r="B176" s="871"/>
      <c r="C176" s="165" t="s">
        <v>770</v>
      </c>
      <c r="D176" s="36">
        <f t="shared" si="31"/>
        <v>42209</v>
      </c>
      <c r="E176" s="60">
        <f t="shared" si="33"/>
        <v>42211</v>
      </c>
      <c r="F176" s="60">
        <f>D176+10</f>
        <v>42219</v>
      </c>
      <c r="G176" s="60">
        <f>D176+13</f>
        <v>42222</v>
      </c>
      <c r="H176" s="60">
        <f>D176+15</f>
        <v>42224</v>
      </c>
      <c r="I176" s="60">
        <f t="shared" si="32"/>
        <v>42138</v>
      </c>
      <c r="J176" s="60">
        <f>D176+17</f>
        <v>42226</v>
      </c>
      <c r="K176" s="60">
        <f>D176+18</f>
        <v>42227</v>
      </c>
    </row>
    <row r="177" spans="1:13" ht="16.5">
      <c r="A177" s="870" t="s">
        <v>757</v>
      </c>
      <c r="B177" s="871"/>
      <c r="C177" s="165" t="s">
        <v>771</v>
      </c>
      <c r="D177" s="36">
        <f t="shared" si="31"/>
        <v>42216</v>
      </c>
      <c r="E177" s="60">
        <f t="shared" si="33"/>
        <v>42218</v>
      </c>
      <c r="F177" s="60">
        <f>D177+10</f>
        <v>42226</v>
      </c>
      <c r="G177" s="60">
        <f>D177+13</f>
        <v>42229</v>
      </c>
      <c r="H177" s="60">
        <f>D177+15</f>
        <v>42231</v>
      </c>
      <c r="I177" s="60">
        <f t="shared" si="32"/>
        <v>42145</v>
      </c>
      <c r="J177" s="60">
        <f>D177+17</f>
        <v>42233</v>
      </c>
      <c r="K177" s="60">
        <f>D177+18</f>
        <v>42234</v>
      </c>
    </row>
    <row r="178" spans="1:13" ht="16.5">
      <c r="A178" s="870" t="s">
        <v>758</v>
      </c>
      <c r="B178" s="871"/>
      <c r="C178" s="165">
        <v>1508</v>
      </c>
      <c r="D178" s="36">
        <f t="shared" si="31"/>
        <v>42223</v>
      </c>
      <c r="E178" s="60">
        <f t="shared" si="33"/>
        <v>42225</v>
      </c>
      <c r="F178" s="60">
        <f>D178+10</f>
        <v>42233</v>
      </c>
      <c r="G178" s="60">
        <f>D178+13</f>
        <v>42236</v>
      </c>
      <c r="H178" s="60">
        <f>D178+15</f>
        <v>42238</v>
      </c>
      <c r="I178" s="60">
        <f t="shared" si="32"/>
        <v>42152</v>
      </c>
      <c r="J178" s="60">
        <f>D178+17</f>
        <v>42240</v>
      </c>
      <c r="K178" s="60">
        <f>D178+18</f>
        <v>42241</v>
      </c>
    </row>
    <row r="179" spans="1:13" ht="16.5">
      <c r="A179" s="870" t="s">
        <v>753</v>
      </c>
      <c r="B179" s="871"/>
      <c r="C179" s="165" t="s">
        <v>771</v>
      </c>
      <c r="D179" s="36">
        <f t="shared" si="31"/>
        <v>42230</v>
      </c>
      <c r="E179" s="60">
        <f t="shared" si="33"/>
        <v>42232</v>
      </c>
      <c r="F179" s="149" t="s">
        <v>145</v>
      </c>
      <c r="G179" s="149" t="s">
        <v>145</v>
      </c>
      <c r="H179" s="149" t="s">
        <v>145</v>
      </c>
      <c r="I179" s="149">
        <f t="shared" si="32"/>
        <v>42159</v>
      </c>
      <c r="J179" s="149" t="s">
        <v>145</v>
      </c>
      <c r="K179" s="149" t="s">
        <v>145</v>
      </c>
    </row>
    <row r="180" spans="1:13" ht="16.5">
      <c r="A180" s="870" t="s">
        <v>755</v>
      </c>
      <c r="B180" s="871"/>
      <c r="C180" s="165" t="s">
        <v>772</v>
      </c>
      <c r="D180" s="36">
        <f t="shared" si="31"/>
        <v>42237</v>
      </c>
      <c r="E180" s="60">
        <f>D180+2</f>
        <v>42239</v>
      </c>
      <c r="F180" s="149" t="s">
        <v>145</v>
      </c>
      <c r="G180" s="149" t="s">
        <v>145</v>
      </c>
      <c r="H180" s="149" t="s">
        <v>145</v>
      </c>
      <c r="I180" s="149">
        <f t="shared" si="32"/>
        <v>42166</v>
      </c>
      <c r="J180" s="149" t="s">
        <v>145</v>
      </c>
      <c r="K180" s="149" t="s">
        <v>145</v>
      </c>
    </row>
    <row r="181" spans="1:13" ht="16.5">
      <c r="A181" s="902" t="s">
        <v>210</v>
      </c>
      <c r="B181" s="903"/>
      <c r="C181" s="169" t="s">
        <v>773</v>
      </c>
      <c r="D181" s="36">
        <f t="shared" si="31"/>
        <v>42244</v>
      </c>
      <c r="E181" s="60">
        <f>D181+2</f>
        <v>42246</v>
      </c>
      <c r="F181" s="149" t="s">
        <v>145</v>
      </c>
      <c r="G181" s="149" t="s">
        <v>145</v>
      </c>
      <c r="H181" s="149" t="s">
        <v>145</v>
      </c>
      <c r="I181" s="149">
        <f t="shared" si="32"/>
        <v>42173</v>
      </c>
      <c r="J181" s="149" t="s">
        <v>145</v>
      </c>
      <c r="K181" s="149" t="s">
        <v>145</v>
      </c>
    </row>
    <row r="182" spans="1:13" ht="16.5">
      <c r="A182" s="870" t="s">
        <v>758</v>
      </c>
      <c r="B182" s="871"/>
      <c r="C182" s="165">
        <v>1509</v>
      </c>
      <c r="D182" s="36">
        <f t="shared" si="31"/>
        <v>42251</v>
      </c>
      <c r="E182" s="60">
        <f>D182+2</f>
        <v>42253</v>
      </c>
      <c r="F182" s="149" t="s">
        <v>145</v>
      </c>
      <c r="G182" s="149" t="s">
        <v>145</v>
      </c>
      <c r="H182" s="149" t="s">
        <v>145</v>
      </c>
      <c r="I182" s="149">
        <f t="shared" si="32"/>
        <v>42180</v>
      </c>
      <c r="J182" s="149" t="s">
        <v>145</v>
      </c>
      <c r="K182" s="149" t="s">
        <v>145</v>
      </c>
    </row>
    <row r="183" spans="1:13" ht="16.5">
      <c r="A183" s="870"/>
      <c r="B183" s="871"/>
      <c r="C183" s="165"/>
      <c r="D183" s="36"/>
      <c r="E183" s="60"/>
      <c r="F183" s="106"/>
      <c r="G183" s="106"/>
      <c r="H183" s="106"/>
      <c r="I183" s="106"/>
      <c r="J183" s="106"/>
      <c r="K183" s="106"/>
    </row>
    <row r="184" spans="1:13" ht="15">
      <c r="A184" s="7" t="s">
        <v>238</v>
      </c>
    </row>
    <row r="186" spans="1:13" ht="16.5">
      <c r="A186" s="771" t="s">
        <v>774</v>
      </c>
      <c r="B186" s="772"/>
      <c r="C186" s="772"/>
      <c r="D186" s="772"/>
      <c r="E186" s="772"/>
      <c r="F186" s="772"/>
      <c r="G186" s="772"/>
      <c r="H186" s="773"/>
      <c r="I186" s="29"/>
      <c r="J186" s="29"/>
      <c r="K186" s="29"/>
      <c r="L186" s="29"/>
      <c r="M186" s="29"/>
    </row>
    <row r="187" spans="1:13" ht="16.5">
      <c r="A187" s="61" t="s">
        <v>775</v>
      </c>
      <c r="B187" s="62"/>
      <c r="C187" s="62"/>
      <c r="D187" s="62"/>
      <c r="E187" s="62"/>
      <c r="F187" s="62"/>
      <c r="G187" s="62"/>
      <c r="H187" s="55"/>
      <c r="I187" s="29"/>
      <c r="J187" s="29"/>
      <c r="K187" s="29"/>
      <c r="L187" s="29"/>
      <c r="M187" s="29"/>
    </row>
    <row r="188" spans="1:13" ht="16.5">
      <c r="A188" s="774" t="s">
        <v>776</v>
      </c>
      <c r="B188" s="775"/>
      <c r="C188" s="775"/>
      <c r="D188" s="775"/>
      <c r="E188" s="775"/>
      <c r="F188" s="775"/>
      <c r="G188" s="515"/>
      <c r="H188" s="56"/>
      <c r="I188" s="30"/>
      <c r="J188" s="30"/>
      <c r="K188" s="30"/>
      <c r="L188" s="30"/>
    </row>
    <row r="191" spans="1:13" ht="16.5">
      <c r="A191" s="69" t="s">
        <v>616</v>
      </c>
      <c r="B191" s="70"/>
      <c r="C191" s="71"/>
      <c r="D191" s="72"/>
      <c r="E191" s="73"/>
      <c r="F191" s="73"/>
      <c r="G191" s="73"/>
      <c r="H191" s="74"/>
    </row>
    <row r="192" spans="1:13" ht="16.5">
      <c r="A192" s="175" t="s">
        <v>777</v>
      </c>
      <c r="B192" s="176"/>
      <c r="C192" s="177"/>
      <c r="D192" s="178"/>
      <c r="E192" s="179"/>
      <c r="F192" s="101"/>
      <c r="G192" s="101"/>
      <c r="H192" s="77"/>
    </row>
    <row r="193" spans="1:13" s="68" customFormat="1" ht="15">
      <c r="A193" s="175" t="s">
        <v>778</v>
      </c>
      <c r="B193" s="176" t="s">
        <v>779</v>
      </c>
      <c r="C193" s="180"/>
      <c r="D193" s="180"/>
      <c r="E193" s="180"/>
      <c r="F193" s="76"/>
      <c r="G193" s="76"/>
      <c r="H193" s="77"/>
      <c r="I193" s="433"/>
      <c r="J193" s="433"/>
      <c r="K193" s="433"/>
      <c r="L193" s="433"/>
      <c r="M193" s="433"/>
    </row>
    <row r="194" spans="1:13" s="68" customFormat="1" ht="15">
      <c r="A194" s="175" t="s">
        <v>780</v>
      </c>
      <c r="B194" s="176" t="s">
        <v>781</v>
      </c>
      <c r="C194" s="180"/>
      <c r="D194" s="180"/>
      <c r="E194" s="180"/>
      <c r="F194" s="76"/>
      <c r="G194" s="76"/>
      <c r="H194" s="77"/>
      <c r="I194" s="433"/>
      <c r="J194" s="433"/>
      <c r="K194" s="433"/>
      <c r="L194" s="433"/>
      <c r="M194" s="433"/>
    </row>
    <row r="195" spans="1:13" s="68" customFormat="1" ht="15">
      <c r="A195" s="175" t="s">
        <v>782</v>
      </c>
      <c r="B195" s="176" t="s">
        <v>783</v>
      </c>
      <c r="C195" s="180"/>
      <c r="D195" s="180"/>
      <c r="E195" s="180"/>
      <c r="F195" s="76"/>
      <c r="G195" s="76"/>
      <c r="H195" s="77"/>
      <c r="I195" s="433"/>
      <c r="J195" s="433"/>
      <c r="K195" s="433"/>
      <c r="L195" s="433"/>
      <c r="M195" s="433"/>
    </row>
    <row r="196" spans="1:13" s="68" customFormat="1" ht="15">
      <c r="A196" s="175" t="s">
        <v>784</v>
      </c>
      <c r="B196" s="176" t="s">
        <v>785</v>
      </c>
      <c r="C196" s="180"/>
      <c r="D196" s="180"/>
      <c r="E196" s="180"/>
      <c r="F196" s="76"/>
      <c r="G196" s="76"/>
      <c r="H196" s="77"/>
      <c r="I196" s="433"/>
      <c r="J196" s="433"/>
      <c r="K196" s="433"/>
      <c r="L196" s="433"/>
      <c r="M196" s="433"/>
    </row>
    <row r="197" spans="1:13" s="68" customFormat="1" ht="15">
      <c r="A197" s="181" t="s">
        <v>786</v>
      </c>
      <c r="B197" s="182" t="s">
        <v>787</v>
      </c>
      <c r="C197" s="183"/>
      <c r="D197" s="183"/>
      <c r="E197" s="183"/>
      <c r="F197" s="79"/>
      <c r="G197" s="79"/>
      <c r="H197" s="80"/>
      <c r="I197" s="433"/>
      <c r="J197" s="433"/>
      <c r="K197" s="433"/>
      <c r="L197" s="433"/>
      <c r="M197" s="433"/>
    </row>
    <row r="198" spans="1:13" s="63" customFormat="1" ht="14.25">
      <c r="A198" s="184"/>
      <c r="B198" s="184"/>
      <c r="C198" s="185"/>
      <c r="D198" s="185"/>
      <c r="E198" s="185"/>
      <c r="F198" s="185"/>
      <c r="G198" s="185"/>
      <c r="H198" s="65"/>
      <c r="I198" s="65"/>
      <c r="J198" s="65"/>
      <c r="K198" s="65"/>
      <c r="L198" s="64"/>
      <c r="M198" s="64"/>
    </row>
    <row r="199" spans="1:13" s="63" customFormat="1" ht="14.25">
      <c r="A199" s="184"/>
      <c r="B199" s="184"/>
      <c r="C199" s="185"/>
      <c r="D199" s="185"/>
      <c r="E199" s="185"/>
      <c r="F199" s="185"/>
      <c r="G199" s="185"/>
      <c r="H199" s="65"/>
      <c r="I199" s="65"/>
      <c r="J199" s="65"/>
      <c r="K199" s="65"/>
      <c r="L199" s="64"/>
      <c r="M199" s="64"/>
    </row>
    <row r="200" spans="1:13" s="68" customFormat="1" ht="15.75">
      <c r="A200" s="63"/>
      <c r="B200" s="188" t="s">
        <v>788</v>
      </c>
      <c r="C200" s="184"/>
      <c r="D200" s="184"/>
      <c r="E200" s="184"/>
      <c r="F200" s="184"/>
      <c r="G200" s="184"/>
      <c r="H200" s="186"/>
      <c r="I200" s="433"/>
      <c r="J200" s="433"/>
      <c r="K200" s="433"/>
      <c r="L200" s="433"/>
      <c r="M200" s="433"/>
    </row>
    <row r="201" spans="1:13" s="68" customFormat="1" ht="14.25">
      <c r="A201" s="184" t="s">
        <v>789</v>
      </c>
      <c r="B201" s="184"/>
      <c r="C201" s="184"/>
      <c r="D201" s="184"/>
      <c r="E201" s="184"/>
      <c r="F201" s="184"/>
      <c r="G201" s="184"/>
      <c r="H201" s="186"/>
      <c r="I201" s="433"/>
      <c r="J201" s="433"/>
      <c r="K201" s="433"/>
      <c r="L201" s="433"/>
      <c r="M201" s="433"/>
    </row>
    <row r="202" spans="1:13" s="68" customFormat="1" ht="14.25">
      <c r="A202" s="184" t="s">
        <v>790</v>
      </c>
      <c r="B202" s="184"/>
      <c r="C202" s="184" t="s">
        <v>791</v>
      </c>
      <c r="D202" s="184"/>
      <c r="E202" s="184"/>
      <c r="F202" s="184"/>
      <c r="G202" s="184"/>
      <c r="H202" s="186"/>
      <c r="I202" s="433"/>
      <c r="J202" s="433"/>
      <c r="K202" s="433"/>
      <c r="L202" s="433"/>
      <c r="M202" s="433"/>
    </row>
    <row r="203" spans="1:13" ht="14.25">
      <c r="A203" s="184" t="s">
        <v>792</v>
      </c>
      <c r="B203" s="184"/>
      <c r="C203" s="184" t="s">
        <v>793</v>
      </c>
      <c r="D203" s="184"/>
      <c r="E203" s="184"/>
      <c r="F203" s="184"/>
      <c r="G203" s="184"/>
    </row>
    <row r="204" spans="1:13" s="63" customFormat="1" ht="14.25">
      <c r="A204" s="184" t="s">
        <v>794</v>
      </c>
      <c r="B204" s="184"/>
      <c r="C204" s="185"/>
      <c r="D204" s="185"/>
      <c r="E204" s="185"/>
      <c r="F204" s="185"/>
      <c r="G204" s="185"/>
      <c r="H204" s="65"/>
      <c r="I204" s="65"/>
      <c r="J204" s="65"/>
      <c r="K204" s="65"/>
      <c r="L204" s="64"/>
      <c r="M204" s="64"/>
    </row>
    <row r="205" spans="1:13" s="63" customFormat="1" ht="14.25">
      <c r="A205" s="184"/>
      <c r="B205" s="184"/>
      <c r="C205" s="185"/>
      <c r="D205" s="185"/>
      <c r="E205" s="185"/>
      <c r="F205" s="185"/>
      <c r="G205" s="185"/>
      <c r="H205" s="65"/>
      <c r="I205" s="65"/>
      <c r="J205" s="65"/>
      <c r="K205" s="65"/>
      <c r="L205" s="64"/>
      <c r="M205" s="64"/>
    </row>
    <row r="206" spans="1:13" s="63" customFormat="1" ht="15.75">
      <c r="A206" s="184"/>
      <c r="B206" s="188" t="s">
        <v>795</v>
      </c>
      <c r="C206" s="185"/>
      <c r="D206" s="185"/>
      <c r="E206" s="185"/>
      <c r="F206" s="185"/>
      <c r="G206" s="185"/>
      <c r="H206" s="65"/>
      <c r="I206" s="65"/>
      <c r="J206" s="65"/>
      <c r="K206" s="65"/>
      <c r="L206" s="64"/>
      <c r="M206" s="64"/>
    </row>
    <row r="207" spans="1:13" s="63" customFormat="1" ht="14.25">
      <c r="A207" s="184" t="s">
        <v>796</v>
      </c>
      <c r="B207" s="184"/>
      <c r="C207" s="184"/>
      <c r="D207" s="184"/>
      <c r="E207" s="184"/>
      <c r="F207" s="184"/>
      <c r="G207" s="184"/>
    </row>
    <row r="208" spans="1:13" s="63" customFormat="1" ht="14.25">
      <c r="A208" s="184" t="s">
        <v>797</v>
      </c>
      <c r="B208" s="184"/>
      <c r="C208" s="184"/>
      <c r="D208" s="184"/>
      <c r="E208" s="184"/>
      <c r="F208" s="184"/>
      <c r="G208" s="184"/>
    </row>
    <row r="209" spans="1:13" s="63" customFormat="1" ht="14.25">
      <c r="A209" s="187" t="s">
        <v>791</v>
      </c>
      <c r="B209" s="184"/>
      <c r="C209" s="184" t="s">
        <v>798</v>
      </c>
      <c r="D209" s="184"/>
      <c r="E209" s="184"/>
      <c r="F209" s="184"/>
      <c r="G209" s="184"/>
      <c r="H209" s="65"/>
      <c r="I209" s="65"/>
      <c r="J209" s="65"/>
      <c r="K209" s="65"/>
      <c r="L209" s="64"/>
      <c r="M209" s="64"/>
    </row>
    <row r="210" spans="1:13" s="63" customFormat="1" ht="14.25">
      <c r="A210" s="187" t="s">
        <v>793</v>
      </c>
      <c r="B210" s="184"/>
      <c r="C210" s="185"/>
      <c r="D210" s="185"/>
      <c r="E210" s="185"/>
      <c r="F210" s="185"/>
      <c r="G210" s="185"/>
      <c r="H210" s="64"/>
      <c r="I210" s="64"/>
      <c r="J210" s="64"/>
      <c r="K210" s="64"/>
      <c r="L210" s="64"/>
      <c r="M210" s="64"/>
    </row>
    <row r="211" spans="1:13" s="63" customFormat="1" ht="14.25">
      <c r="A211" s="184" t="s">
        <v>799</v>
      </c>
      <c r="B211" s="184"/>
      <c r="C211" s="185"/>
      <c r="D211" s="185"/>
      <c r="E211" s="185"/>
      <c r="F211" s="185"/>
      <c r="G211" s="185"/>
    </row>
    <row r="212" spans="1:13" s="63" customFormat="1" ht="14.25">
      <c r="A212" s="184" t="s">
        <v>800</v>
      </c>
      <c r="B212" s="184"/>
      <c r="C212" s="185"/>
      <c r="D212" s="185"/>
      <c r="E212" s="185"/>
      <c r="F212" s="185"/>
      <c r="G212" s="185"/>
    </row>
    <row r="213" spans="1:13" s="63" customFormat="1" ht="15.75" customHeight="1">
      <c r="A213" s="184" t="s">
        <v>801</v>
      </c>
      <c r="B213" s="184"/>
      <c r="C213" s="184"/>
      <c r="D213" s="184"/>
      <c r="E213" s="184"/>
      <c r="F213" s="184"/>
      <c r="G213" s="184"/>
    </row>
    <row r="214" spans="1:13" ht="14.25">
      <c r="A214" s="184" t="s">
        <v>802</v>
      </c>
      <c r="B214" s="184"/>
      <c r="C214" s="185"/>
      <c r="D214" s="185"/>
      <c r="E214" s="185"/>
      <c r="F214" s="185"/>
      <c r="G214" s="185"/>
    </row>
    <row r="215" spans="1:13" ht="14.25">
      <c r="A215" s="184" t="s">
        <v>803</v>
      </c>
      <c r="B215" s="184"/>
      <c r="C215" s="185"/>
      <c r="D215" s="185"/>
      <c r="E215" s="185"/>
      <c r="F215" s="185"/>
      <c r="G215" s="185"/>
    </row>
    <row r="216" spans="1:13" ht="14.25">
      <c r="A216" s="63"/>
      <c r="B216" s="184"/>
      <c r="C216" s="185"/>
      <c r="D216" s="185"/>
      <c r="E216" s="185"/>
      <c r="F216" s="185"/>
      <c r="G216" s="185"/>
    </row>
    <row r="217" spans="1:13" ht="15.75">
      <c r="A217" s="63"/>
      <c r="B217" s="188" t="s">
        <v>804</v>
      </c>
    </row>
    <row r="218" spans="1:13" ht="14.25">
      <c r="A218" s="184" t="s">
        <v>805</v>
      </c>
      <c r="B218" s="185"/>
    </row>
    <row r="219" spans="1:13" ht="14.25">
      <c r="A219" s="184" t="s">
        <v>806</v>
      </c>
      <c r="B219" s="185"/>
    </row>
    <row r="220" spans="1:13" ht="14.25">
      <c r="A220" s="184" t="s">
        <v>807</v>
      </c>
      <c r="B220" s="185"/>
    </row>
    <row r="221" spans="1:13" ht="16.5">
      <c r="A221" s="66"/>
      <c r="B221" s="63"/>
    </row>
  </sheetData>
  <sheetProtection password="C7EB" sheet="1"/>
  <mergeCells count="176">
    <mergeCell ref="A188:F188"/>
    <mergeCell ref="A164:B164"/>
    <mergeCell ref="A165:B165"/>
    <mergeCell ref="A174:B174"/>
    <mergeCell ref="A175:B175"/>
    <mergeCell ref="A176:B176"/>
    <mergeCell ref="A180:B180"/>
    <mergeCell ref="A168:B168"/>
    <mergeCell ref="A169:B169"/>
    <mergeCell ref="A166:B166"/>
    <mergeCell ref="A181:B181"/>
    <mergeCell ref="A167:B167"/>
    <mergeCell ref="A182:B182"/>
    <mergeCell ref="A186:H186"/>
    <mergeCell ref="A177:B177"/>
    <mergeCell ref="A170:B170"/>
    <mergeCell ref="A171:B171"/>
    <mergeCell ref="A172:B172"/>
    <mergeCell ref="A163:B163"/>
    <mergeCell ref="A156:B156"/>
    <mergeCell ref="A157:B157"/>
    <mergeCell ref="A158:B158"/>
    <mergeCell ref="A159:B159"/>
    <mergeCell ref="A141:B141"/>
    <mergeCell ref="A142:B142"/>
    <mergeCell ref="A143:B143"/>
    <mergeCell ref="A144:B144"/>
    <mergeCell ref="A162:B162"/>
    <mergeCell ref="A151:B151"/>
    <mergeCell ref="A152:B152"/>
    <mergeCell ref="A153:B153"/>
    <mergeCell ref="A154:B154"/>
    <mergeCell ref="A155:B155"/>
    <mergeCell ref="A149:B149"/>
    <mergeCell ref="A150:B150"/>
    <mergeCell ref="A160:B160"/>
    <mergeCell ref="A146:B146"/>
    <mergeCell ref="A147:B147"/>
    <mergeCell ref="A148:B148"/>
    <mergeCell ref="A145:B145"/>
    <mergeCell ref="A139:B139"/>
    <mergeCell ref="A140:B140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10:B110"/>
    <mergeCell ref="A89:B89"/>
    <mergeCell ref="A90:B90"/>
    <mergeCell ref="A112:B112"/>
    <mergeCell ref="A113:B113"/>
    <mergeCell ref="A114:B114"/>
    <mergeCell ref="A115:B115"/>
    <mergeCell ref="A116:B116"/>
    <mergeCell ref="A117:B117"/>
    <mergeCell ref="H75:K75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H69:K69"/>
    <mergeCell ref="A70:B70"/>
    <mergeCell ref="A71:B71"/>
    <mergeCell ref="A72:B72"/>
    <mergeCell ref="A73:B73"/>
    <mergeCell ref="A74:B74"/>
    <mergeCell ref="A75:B75"/>
    <mergeCell ref="D12:D14"/>
    <mergeCell ref="A15:B15"/>
    <mergeCell ref="A16:B16"/>
    <mergeCell ref="A17:B17"/>
    <mergeCell ref="A20:B20"/>
    <mergeCell ref="A21:B21"/>
    <mergeCell ref="A39:B39"/>
    <mergeCell ref="A51:B51"/>
    <mergeCell ref="A52:B52"/>
    <mergeCell ref="A12:B14"/>
    <mergeCell ref="C12:C14"/>
    <mergeCell ref="A35:B35"/>
    <mergeCell ref="A36:B36"/>
    <mergeCell ref="A37:B37"/>
    <mergeCell ref="A38:B38"/>
    <mergeCell ref="A22:B22"/>
    <mergeCell ref="A23:B23"/>
    <mergeCell ref="A24:B24"/>
    <mergeCell ref="A25:B25"/>
    <mergeCell ref="A29:B29"/>
    <mergeCell ref="A30:B30"/>
    <mergeCell ref="A31:B31"/>
    <mergeCell ref="A32:B32"/>
    <mergeCell ref="A33:B33"/>
    <mergeCell ref="A34:B34"/>
    <mergeCell ref="A26:B26"/>
    <mergeCell ref="A27:B27"/>
    <mergeCell ref="A28:B28"/>
    <mergeCell ref="A173:B173"/>
    <mergeCell ref="A183:B183"/>
    <mergeCell ref="A18:B18"/>
    <mergeCell ref="A19:B19"/>
    <mergeCell ref="A178:B178"/>
    <mergeCell ref="A179:B179"/>
    <mergeCell ref="A161:B161"/>
    <mergeCell ref="A40:B40"/>
    <mergeCell ref="A57:B57"/>
    <mergeCell ref="A58:B58"/>
    <mergeCell ref="A59:B59"/>
    <mergeCell ref="A53:B53"/>
    <mergeCell ref="A54:B54"/>
    <mergeCell ref="A55:B55"/>
    <mergeCell ref="A56:B56"/>
    <mergeCell ref="A83:B83"/>
    <mergeCell ref="A84:B84"/>
    <mergeCell ref="A91:B91"/>
    <mergeCell ref="A92:B92"/>
    <mergeCell ref="A93:B93"/>
    <mergeCell ref="A80:B80"/>
    <mergeCell ref="A81:B81"/>
    <mergeCell ref="A82:B82"/>
    <mergeCell ref="A85:B85"/>
    <mergeCell ref="A86:B86"/>
    <mergeCell ref="A87:B87"/>
    <mergeCell ref="A88:B88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41:B41"/>
    <mergeCell ref="A42:B42"/>
    <mergeCell ref="A43:B43"/>
    <mergeCell ref="A44:B44"/>
    <mergeCell ref="A45:B45"/>
    <mergeCell ref="A46:B46"/>
    <mergeCell ref="A77:B77"/>
    <mergeCell ref="A78:B78"/>
    <mergeCell ref="A79:B79"/>
    <mergeCell ref="A76:B76"/>
    <mergeCell ref="A47:B47"/>
    <mergeCell ref="A48:B48"/>
    <mergeCell ref="A49:B49"/>
    <mergeCell ref="A50:B50"/>
  </mergeCells>
  <pageMargins left="0.26" right="0.19" top="0.2" bottom="0.2" header="0.2" footer="0.2"/>
  <pageSetup paperSize="9" scale="78" orientation="landscape" r:id="rId1"/>
  <colBreaks count="1" manualBreakCount="1">
    <brk id="11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">
    <pageSetUpPr fitToPage="1"/>
  </sheetPr>
  <dimension ref="A1:Q86"/>
  <sheetViews>
    <sheetView view="pageBreakPreview" zoomScaleNormal="100" zoomScaleSheetLayoutView="100" workbookViewId="0">
      <selection activeCell="D82" sqref="D82"/>
    </sheetView>
  </sheetViews>
  <sheetFormatPr defaultRowHeight="12.75"/>
  <cols>
    <col min="1" max="1" width="17.7109375" customWidth="1"/>
    <col min="2" max="2" width="12.42578125" customWidth="1"/>
    <col min="3" max="3" width="11.5703125" bestFit="1" customWidth="1"/>
    <col min="4" max="4" width="14.5703125" customWidth="1"/>
    <col min="5" max="5" width="15.28515625" hidden="1" customWidth="1"/>
    <col min="6" max="6" width="15.28515625" customWidth="1"/>
    <col min="7" max="9" width="15.7109375" customWidth="1"/>
    <col min="10" max="12" width="15.7109375" hidden="1" customWidth="1"/>
    <col min="13" max="14" width="16.28515625" hidden="1" customWidth="1"/>
    <col min="15" max="15" width="15.7109375" hidden="1" customWidth="1"/>
  </cols>
  <sheetData>
    <row r="1" spans="1:17" ht="20.25">
      <c r="C1" s="9" t="s">
        <v>115</v>
      </c>
      <c r="E1" s="9"/>
      <c r="F1" s="9"/>
      <c r="G1" s="9"/>
      <c r="H1" s="9"/>
      <c r="I1" s="9"/>
      <c r="J1" s="9"/>
      <c r="K1" s="9"/>
      <c r="L1" s="9"/>
      <c r="M1" s="9"/>
      <c r="O1" s="9"/>
    </row>
    <row r="2" spans="1:17" ht="14.25">
      <c r="C2" s="8" t="s">
        <v>116</v>
      </c>
      <c r="E2" s="8"/>
      <c r="F2" s="8"/>
      <c r="I2" s="6"/>
      <c r="J2" s="6"/>
      <c r="K2" s="6"/>
      <c r="L2" s="6"/>
      <c r="M2" s="6"/>
      <c r="N2" s="6"/>
      <c r="O2" s="6"/>
      <c r="P2" s="6"/>
      <c r="Q2" s="6"/>
    </row>
    <row r="3" spans="1:17" ht="14.25">
      <c r="C3" s="8" t="s">
        <v>117</v>
      </c>
      <c r="E3" s="8"/>
      <c r="F3" s="8"/>
      <c r="I3" s="8"/>
      <c r="J3" s="8"/>
      <c r="K3" s="8"/>
      <c r="L3" s="8"/>
      <c r="M3" s="8"/>
      <c r="N3" s="8"/>
      <c r="O3" s="8"/>
      <c r="P3" s="8"/>
      <c r="Q3" s="8"/>
    </row>
    <row r="9" spans="1:17" ht="24.95" customHeight="1">
      <c r="A9" s="271" t="s">
        <v>808</v>
      </c>
      <c r="B9" s="272"/>
      <c r="C9" s="273"/>
      <c r="D9" s="274" t="s">
        <v>809</v>
      </c>
      <c r="E9" s="274"/>
      <c r="F9" s="274"/>
      <c r="G9" s="275"/>
      <c r="H9" s="275"/>
      <c r="I9" s="275"/>
      <c r="J9" s="4"/>
      <c r="K9" s="4"/>
      <c r="L9" s="4"/>
      <c r="M9" s="53"/>
      <c r="N9" s="53"/>
      <c r="O9" s="53"/>
    </row>
    <row r="10" spans="1:17" ht="15">
      <c r="A10" s="910" t="s">
        <v>127</v>
      </c>
      <c r="B10" s="910"/>
      <c r="C10" s="910" t="s">
        <v>128</v>
      </c>
      <c r="D10" s="910" t="s">
        <v>548</v>
      </c>
      <c r="E10" s="46" t="s">
        <v>349</v>
      </c>
      <c r="F10" s="276" t="s">
        <v>349</v>
      </c>
      <c r="G10" s="276" t="s">
        <v>203</v>
      </c>
      <c r="H10" s="276" t="s">
        <v>810</v>
      </c>
      <c r="I10" s="276" t="s">
        <v>329</v>
      </c>
      <c r="J10" s="46" t="s">
        <v>811</v>
      </c>
      <c r="K10" s="46"/>
      <c r="L10" s="46" t="s">
        <v>812</v>
      </c>
      <c r="M10" s="46" t="s">
        <v>813</v>
      </c>
      <c r="O10" s="172" t="s">
        <v>812</v>
      </c>
    </row>
    <row r="11" spans="1:17" ht="15">
      <c r="A11" s="910"/>
      <c r="B11" s="910"/>
      <c r="C11" s="910"/>
      <c r="D11" s="910"/>
      <c r="E11" s="92" t="s">
        <v>80</v>
      </c>
      <c r="F11" s="92" t="s">
        <v>84</v>
      </c>
      <c r="G11" s="92" t="s">
        <v>701</v>
      </c>
      <c r="H11" s="92" t="s">
        <v>77</v>
      </c>
      <c r="I11" s="92" t="s">
        <v>80</v>
      </c>
      <c r="J11" s="92" t="s">
        <v>80</v>
      </c>
      <c r="K11" s="92"/>
      <c r="L11" s="92" t="s">
        <v>77</v>
      </c>
      <c r="M11" s="92"/>
      <c r="O11" s="173" t="s">
        <v>77</v>
      </c>
    </row>
    <row r="12" spans="1:17" ht="15">
      <c r="A12" s="910"/>
      <c r="B12" s="910"/>
      <c r="C12" s="910"/>
      <c r="D12" s="910"/>
      <c r="E12" s="47" t="s">
        <v>134</v>
      </c>
      <c r="F12" s="47" t="s">
        <v>814</v>
      </c>
      <c r="G12" s="47" t="s">
        <v>559</v>
      </c>
      <c r="H12" s="47" t="s">
        <v>226</v>
      </c>
      <c r="I12" s="47" t="s">
        <v>206</v>
      </c>
      <c r="J12" s="47" t="s">
        <v>815</v>
      </c>
      <c r="K12" s="47"/>
      <c r="L12" s="47" t="s">
        <v>816</v>
      </c>
      <c r="M12" s="47" t="s">
        <v>631</v>
      </c>
      <c r="O12" s="172" t="s">
        <v>816</v>
      </c>
    </row>
    <row r="13" spans="1:17" ht="16.5" hidden="1">
      <c r="A13" s="908" t="s">
        <v>655</v>
      </c>
      <c r="B13" s="909"/>
      <c r="C13" s="83" t="s">
        <v>817</v>
      </c>
      <c r="D13" s="36">
        <v>42342</v>
      </c>
      <c r="E13" s="37"/>
      <c r="F13" s="37"/>
      <c r="G13" s="37">
        <f>D13+7</f>
        <v>42349</v>
      </c>
      <c r="H13" s="37">
        <f>D13+10</f>
        <v>42352</v>
      </c>
      <c r="I13" s="37">
        <f>D13+11</f>
        <v>42353</v>
      </c>
      <c r="J13" s="37"/>
      <c r="K13" s="37"/>
      <c r="L13" s="37"/>
      <c r="M13" s="30"/>
      <c r="N13" s="30"/>
      <c r="O13" s="37"/>
    </row>
    <row r="14" spans="1:17" ht="16.5" hidden="1">
      <c r="A14" s="908" t="s">
        <v>818</v>
      </c>
      <c r="B14" s="909"/>
      <c r="C14" s="83" t="s">
        <v>817</v>
      </c>
      <c r="D14" s="36">
        <f t="shared" ref="D14:D23" si="0">D13+7</f>
        <v>42349</v>
      </c>
      <c r="E14" s="37"/>
      <c r="F14" s="37"/>
      <c r="G14" s="37">
        <f>D14+7</f>
        <v>42356</v>
      </c>
      <c r="H14" s="37">
        <f>D14+10</f>
        <v>42359</v>
      </c>
      <c r="I14" s="37">
        <f>D14+11</f>
        <v>42360</v>
      </c>
      <c r="J14" s="37"/>
      <c r="K14" s="37"/>
      <c r="L14" s="37"/>
      <c r="M14" s="30"/>
      <c r="N14" s="30"/>
      <c r="O14" s="37"/>
    </row>
    <row r="15" spans="1:17" ht="16.5" hidden="1">
      <c r="A15" s="908" t="s">
        <v>819</v>
      </c>
      <c r="B15" s="909"/>
      <c r="C15" s="83" t="s">
        <v>817</v>
      </c>
      <c r="D15" s="36">
        <f>D14+7</f>
        <v>42356</v>
      </c>
      <c r="E15" s="37"/>
      <c r="F15" s="37"/>
      <c r="G15" s="37">
        <f>D15+7</f>
        <v>42363</v>
      </c>
      <c r="H15" s="37">
        <f>D15+10</f>
        <v>42366</v>
      </c>
      <c r="I15" s="37">
        <f>D15+11</f>
        <v>42367</v>
      </c>
      <c r="J15" s="37"/>
      <c r="K15" s="37"/>
      <c r="L15" s="37"/>
      <c r="M15" s="30"/>
      <c r="N15" s="30"/>
      <c r="O15" s="37"/>
    </row>
    <row r="16" spans="1:17" ht="16.5" hidden="1">
      <c r="A16" s="908" t="s">
        <v>820</v>
      </c>
      <c r="B16" s="909"/>
      <c r="C16" s="83" t="s">
        <v>817</v>
      </c>
      <c r="D16" s="36">
        <f t="shared" si="0"/>
        <v>42363</v>
      </c>
      <c r="E16" s="37"/>
      <c r="F16" s="37"/>
      <c r="G16" s="37">
        <f>D16+7</f>
        <v>42370</v>
      </c>
      <c r="H16" s="37">
        <f>D16+10</f>
        <v>42373</v>
      </c>
      <c r="I16" s="37">
        <f>D16+11</f>
        <v>42374</v>
      </c>
      <c r="J16" s="37"/>
      <c r="K16" s="37"/>
      <c r="L16" s="37"/>
      <c r="M16" s="30"/>
      <c r="N16" s="30"/>
      <c r="O16" s="37"/>
    </row>
    <row r="17" spans="1:15" ht="16.5" hidden="1">
      <c r="A17" s="908" t="s">
        <v>821</v>
      </c>
      <c r="B17" s="909"/>
      <c r="C17" s="83" t="s">
        <v>817</v>
      </c>
      <c r="D17" s="36">
        <f t="shared" si="0"/>
        <v>42370</v>
      </c>
      <c r="E17" s="37"/>
      <c r="F17" s="37"/>
      <c r="G17" s="37">
        <f>D17+7</f>
        <v>42377</v>
      </c>
      <c r="H17" s="37">
        <f>D17+10</f>
        <v>42380</v>
      </c>
      <c r="I17" s="37">
        <f>D17+11</f>
        <v>42381</v>
      </c>
      <c r="J17" s="37"/>
      <c r="K17" s="37"/>
      <c r="L17" s="37"/>
      <c r="M17" s="30"/>
      <c r="N17" s="30"/>
      <c r="O17" s="37"/>
    </row>
    <row r="18" spans="1:15" s="251" customFormat="1" ht="16.5" hidden="1">
      <c r="A18" s="911" t="s">
        <v>214</v>
      </c>
      <c r="B18" s="912"/>
      <c r="C18" s="247"/>
      <c r="D18" s="248">
        <f t="shared" si="0"/>
        <v>42377</v>
      </c>
      <c r="E18" s="249"/>
      <c r="F18" s="249"/>
      <c r="G18" s="249"/>
      <c r="H18" s="249"/>
      <c r="I18" s="249"/>
      <c r="J18" s="249"/>
      <c r="K18" s="249"/>
      <c r="L18" s="249"/>
      <c r="M18" s="250"/>
      <c r="N18" s="250"/>
      <c r="O18" s="249"/>
    </row>
    <row r="19" spans="1:15" ht="16.5" hidden="1">
      <c r="A19" s="908" t="s">
        <v>746</v>
      </c>
      <c r="B19" s="909"/>
      <c r="C19" s="83" t="s">
        <v>822</v>
      </c>
      <c r="D19" s="36">
        <f t="shared" si="0"/>
        <v>42384</v>
      </c>
      <c r="E19" s="37"/>
      <c r="F19" s="37"/>
      <c r="G19" s="37">
        <f>D19+7</f>
        <v>42391</v>
      </c>
      <c r="H19" s="237" t="s">
        <v>145</v>
      </c>
      <c r="I19" s="237" t="s">
        <v>145</v>
      </c>
      <c r="J19" s="37"/>
      <c r="K19" s="37"/>
      <c r="L19" s="37"/>
      <c r="M19" s="30"/>
      <c r="N19" s="30"/>
      <c r="O19" s="37"/>
    </row>
    <row r="20" spans="1:15" ht="16.5" hidden="1">
      <c r="A20" s="908" t="s">
        <v>718</v>
      </c>
      <c r="B20" s="909"/>
      <c r="C20" s="83" t="s">
        <v>822</v>
      </c>
      <c r="D20" s="36">
        <f t="shared" si="0"/>
        <v>42391</v>
      </c>
      <c r="E20" s="37"/>
      <c r="F20" s="37"/>
      <c r="G20" s="37">
        <f>D20+7</f>
        <v>42398</v>
      </c>
      <c r="H20" s="37">
        <f>D20+10</f>
        <v>42401</v>
      </c>
      <c r="I20" s="37">
        <f>D20+11</f>
        <v>42402</v>
      </c>
      <c r="J20" s="37"/>
      <c r="K20" s="37"/>
      <c r="L20" s="37"/>
      <c r="M20" s="30"/>
      <c r="N20" s="30"/>
      <c r="O20" s="37"/>
    </row>
    <row r="21" spans="1:15" ht="16.5" hidden="1">
      <c r="A21" s="908" t="s">
        <v>677</v>
      </c>
      <c r="B21" s="909"/>
      <c r="C21" s="83" t="s">
        <v>822</v>
      </c>
      <c r="D21" s="36">
        <f t="shared" si="0"/>
        <v>42398</v>
      </c>
      <c r="E21" s="37"/>
      <c r="F21" s="37"/>
      <c r="G21" s="37">
        <f>D21+7</f>
        <v>42405</v>
      </c>
      <c r="H21" s="37">
        <f>D21+10+2</f>
        <v>42410</v>
      </c>
      <c r="I21" s="37">
        <f>D21+11+2</f>
        <v>42411</v>
      </c>
      <c r="J21" s="37"/>
      <c r="K21" s="37"/>
      <c r="L21" s="37"/>
      <c r="M21" s="30"/>
      <c r="N21" s="30"/>
      <c r="O21" s="37"/>
    </row>
    <row r="22" spans="1:15" ht="16.5" hidden="1">
      <c r="A22" s="904" t="s">
        <v>214</v>
      </c>
      <c r="B22" s="905"/>
      <c r="C22" s="263"/>
      <c r="D22" s="240">
        <f t="shared" si="0"/>
        <v>42405</v>
      </c>
      <c r="E22" s="241"/>
      <c r="F22" s="241"/>
      <c r="G22" s="241"/>
      <c r="H22" s="241"/>
      <c r="I22" s="241"/>
      <c r="J22" s="37"/>
      <c r="K22" s="37"/>
      <c r="L22" s="37"/>
      <c r="M22" s="30"/>
      <c r="N22" s="30"/>
      <c r="O22" s="37"/>
    </row>
    <row r="23" spans="1:15" ht="16.5" hidden="1">
      <c r="A23" s="913" t="s">
        <v>818</v>
      </c>
      <c r="B23" s="914"/>
      <c r="C23" s="262" t="s">
        <v>823</v>
      </c>
      <c r="D23" s="158">
        <f t="shared" si="0"/>
        <v>42412</v>
      </c>
      <c r="E23" s="157">
        <f>D23+6</f>
        <v>42418</v>
      </c>
      <c r="F23" s="157"/>
      <c r="G23" s="157">
        <f>D23+7</f>
        <v>42419</v>
      </c>
      <c r="H23" s="268">
        <f>D23+10</f>
        <v>42422</v>
      </c>
      <c r="I23" s="268">
        <f>D23+11</f>
        <v>42423</v>
      </c>
      <c r="J23" s="37"/>
      <c r="K23" s="37"/>
      <c r="L23" s="37"/>
      <c r="M23" s="30"/>
      <c r="N23" s="30"/>
      <c r="O23" s="37"/>
    </row>
    <row r="24" spans="1:15" ht="16.5" hidden="1">
      <c r="A24" s="906" t="s">
        <v>824</v>
      </c>
      <c r="B24" s="907"/>
      <c r="C24" s="270" t="s">
        <v>825</v>
      </c>
      <c r="D24" s="85">
        <v>42471</v>
      </c>
      <c r="E24" s="86"/>
      <c r="F24" s="86">
        <f>D24+4</f>
        <v>42475</v>
      </c>
      <c r="G24" s="86">
        <f>D24+7</f>
        <v>42478</v>
      </c>
      <c r="H24" s="86">
        <f>D24+9</f>
        <v>42480</v>
      </c>
      <c r="I24" s="86">
        <f>D24+10</f>
        <v>42481</v>
      </c>
      <c r="J24" s="37"/>
      <c r="K24" s="37"/>
      <c r="L24" s="37"/>
      <c r="M24" s="30"/>
      <c r="N24" s="30"/>
      <c r="O24" s="37"/>
    </row>
    <row r="25" spans="1:15" ht="16.5" hidden="1">
      <c r="A25" s="906" t="s">
        <v>213</v>
      </c>
      <c r="B25" s="907"/>
      <c r="C25" s="270" t="s">
        <v>826</v>
      </c>
      <c r="D25" s="85">
        <f>D24+7</f>
        <v>42478</v>
      </c>
      <c r="E25" s="86"/>
      <c r="F25" s="86">
        <f t="shared" ref="F25:F31" si="1">D25+4</f>
        <v>42482</v>
      </c>
      <c r="G25" s="86">
        <f t="shared" ref="G25:G31" si="2">D25+7</f>
        <v>42485</v>
      </c>
      <c r="H25" s="86">
        <f t="shared" ref="H25:H31" si="3">D25+9</f>
        <v>42487</v>
      </c>
      <c r="I25" s="86">
        <f t="shared" ref="I25:I31" si="4">D25+10</f>
        <v>42488</v>
      </c>
      <c r="J25" s="37"/>
      <c r="K25" s="37"/>
      <c r="L25" s="37"/>
      <c r="M25" s="30"/>
      <c r="N25" s="30"/>
      <c r="O25" s="37"/>
    </row>
    <row r="26" spans="1:15" ht="16.5" hidden="1">
      <c r="A26" s="908" t="s">
        <v>827</v>
      </c>
      <c r="B26" s="909"/>
      <c r="C26" s="83" t="s">
        <v>828</v>
      </c>
      <c r="D26" s="85">
        <f t="shared" ref="D26:D36" si="5">D25+7</f>
        <v>42485</v>
      </c>
      <c r="E26" s="37"/>
      <c r="F26" s="86">
        <f t="shared" si="1"/>
        <v>42489</v>
      </c>
      <c r="G26" s="86">
        <f t="shared" si="2"/>
        <v>42492</v>
      </c>
      <c r="H26" s="86">
        <f t="shared" si="3"/>
        <v>42494</v>
      </c>
      <c r="I26" s="86">
        <f t="shared" si="4"/>
        <v>42495</v>
      </c>
      <c r="J26" s="37"/>
      <c r="K26" s="37"/>
      <c r="L26" s="37"/>
      <c r="M26" s="30"/>
      <c r="N26" s="30"/>
      <c r="O26" s="37"/>
    </row>
    <row r="27" spans="1:15" ht="16.5" hidden="1">
      <c r="A27" s="908" t="s">
        <v>829</v>
      </c>
      <c r="B27" s="909"/>
      <c r="C27" s="83" t="s">
        <v>830</v>
      </c>
      <c r="D27" s="85">
        <f t="shared" si="5"/>
        <v>42492</v>
      </c>
      <c r="E27" s="37"/>
      <c r="F27" s="86">
        <f t="shared" si="1"/>
        <v>42496</v>
      </c>
      <c r="G27" s="86">
        <f t="shared" si="2"/>
        <v>42499</v>
      </c>
      <c r="H27" s="86">
        <f t="shared" si="3"/>
        <v>42501</v>
      </c>
      <c r="I27" s="86">
        <f t="shared" si="4"/>
        <v>42502</v>
      </c>
      <c r="J27" s="37"/>
      <c r="K27" s="37"/>
      <c r="L27" s="37"/>
      <c r="M27" s="30"/>
      <c r="N27" s="30"/>
      <c r="O27" s="37"/>
    </row>
    <row r="28" spans="1:15" ht="16.5" hidden="1">
      <c r="A28" s="906" t="s">
        <v>824</v>
      </c>
      <c r="B28" s="907"/>
      <c r="C28" s="83" t="s">
        <v>831</v>
      </c>
      <c r="D28" s="85">
        <f t="shared" si="5"/>
        <v>42499</v>
      </c>
      <c r="E28" s="37"/>
      <c r="F28" s="86">
        <f t="shared" si="1"/>
        <v>42503</v>
      </c>
      <c r="G28" s="86">
        <f t="shared" si="2"/>
        <v>42506</v>
      </c>
      <c r="H28" s="86">
        <f t="shared" si="3"/>
        <v>42508</v>
      </c>
      <c r="I28" s="86">
        <f t="shared" si="4"/>
        <v>42509</v>
      </c>
      <c r="J28" s="37"/>
      <c r="K28" s="37"/>
      <c r="L28" s="37"/>
      <c r="M28" s="30"/>
      <c r="N28" s="30"/>
      <c r="O28" s="37"/>
    </row>
    <row r="29" spans="1:15" ht="16.5" hidden="1">
      <c r="A29" s="906" t="s">
        <v>213</v>
      </c>
      <c r="B29" s="907"/>
      <c r="C29" s="83" t="s">
        <v>832</v>
      </c>
      <c r="D29" s="85">
        <f t="shared" si="5"/>
        <v>42506</v>
      </c>
      <c r="E29" s="37"/>
      <c r="F29" s="86">
        <f t="shared" si="1"/>
        <v>42510</v>
      </c>
      <c r="G29" s="86">
        <f t="shared" si="2"/>
        <v>42513</v>
      </c>
      <c r="H29" s="86">
        <f t="shared" si="3"/>
        <v>42515</v>
      </c>
      <c r="I29" s="86">
        <f t="shared" si="4"/>
        <v>42516</v>
      </c>
      <c r="J29" s="37"/>
      <c r="K29" s="37"/>
      <c r="L29" s="37"/>
      <c r="M29" s="30"/>
      <c r="N29" s="30"/>
      <c r="O29" s="37"/>
    </row>
    <row r="30" spans="1:15" ht="16.5" hidden="1">
      <c r="A30" s="908" t="s">
        <v>827</v>
      </c>
      <c r="B30" s="909"/>
      <c r="C30" s="83" t="s">
        <v>833</v>
      </c>
      <c r="D30" s="85">
        <f t="shared" si="5"/>
        <v>42513</v>
      </c>
      <c r="E30" s="37"/>
      <c r="F30" s="86">
        <f t="shared" si="1"/>
        <v>42517</v>
      </c>
      <c r="G30" s="86">
        <f t="shared" si="2"/>
        <v>42520</v>
      </c>
      <c r="H30" s="86">
        <f t="shared" si="3"/>
        <v>42522</v>
      </c>
      <c r="I30" s="86">
        <f t="shared" si="4"/>
        <v>42523</v>
      </c>
      <c r="J30" s="37"/>
      <c r="K30" s="37"/>
      <c r="L30" s="37"/>
      <c r="M30" s="30"/>
      <c r="N30" s="30"/>
      <c r="O30" s="37"/>
    </row>
    <row r="31" spans="1:15" ht="16.5" hidden="1">
      <c r="A31" s="908" t="s">
        <v>829</v>
      </c>
      <c r="B31" s="909"/>
      <c r="C31" s="83" t="s">
        <v>834</v>
      </c>
      <c r="D31" s="85">
        <f t="shared" si="5"/>
        <v>42520</v>
      </c>
      <c r="E31" s="37"/>
      <c r="F31" s="86">
        <f t="shared" si="1"/>
        <v>42524</v>
      </c>
      <c r="G31" s="86">
        <f t="shared" si="2"/>
        <v>42527</v>
      </c>
      <c r="H31" s="86">
        <f t="shared" si="3"/>
        <v>42529</v>
      </c>
      <c r="I31" s="86">
        <f t="shared" si="4"/>
        <v>42530</v>
      </c>
      <c r="J31" s="37"/>
      <c r="K31" s="37"/>
      <c r="L31" s="37"/>
      <c r="M31" s="30"/>
      <c r="N31" s="30"/>
      <c r="O31" s="37"/>
    </row>
    <row r="32" spans="1:15" ht="16.5" hidden="1">
      <c r="A32" s="908"/>
      <c r="B32" s="909"/>
      <c r="C32" s="83"/>
      <c r="D32" s="36"/>
      <c r="E32" s="37"/>
      <c r="F32" s="37"/>
      <c r="G32" s="37">
        <f>D32+7</f>
        <v>7</v>
      </c>
      <c r="H32" s="37">
        <f>D32+10</f>
        <v>10</v>
      </c>
      <c r="I32" s="37">
        <f>D32+11</f>
        <v>11</v>
      </c>
      <c r="J32" s="37"/>
      <c r="K32" s="37"/>
      <c r="L32" s="37"/>
      <c r="M32" s="30"/>
      <c r="N32" s="30"/>
      <c r="O32" s="37"/>
    </row>
    <row r="33" spans="1:15" ht="16.5" hidden="1">
      <c r="A33" s="908" t="s">
        <v>824</v>
      </c>
      <c r="B33" s="909"/>
      <c r="C33" s="83" t="s">
        <v>835</v>
      </c>
      <c r="D33" s="85">
        <v>42528</v>
      </c>
      <c r="E33" s="37"/>
      <c r="F33" s="86">
        <f>D33+3</f>
        <v>42531</v>
      </c>
      <c r="G33" s="86">
        <f>D33+6</f>
        <v>42534</v>
      </c>
      <c r="H33" s="86">
        <f>D33+8</f>
        <v>42536</v>
      </c>
      <c r="I33" s="86">
        <f>D33+9</f>
        <v>42537</v>
      </c>
      <c r="J33" s="37"/>
      <c r="K33" s="37"/>
      <c r="L33" s="37"/>
      <c r="M33" s="30"/>
      <c r="N33" s="30"/>
      <c r="O33" s="37"/>
    </row>
    <row r="34" spans="1:15" ht="16.5" hidden="1">
      <c r="A34" s="908" t="s">
        <v>213</v>
      </c>
      <c r="B34" s="909"/>
      <c r="C34" s="83" t="s">
        <v>836</v>
      </c>
      <c r="D34" s="85">
        <f t="shared" si="5"/>
        <v>42535</v>
      </c>
      <c r="E34" s="37"/>
      <c r="F34" s="86">
        <f t="shared" ref="F34:F39" si="6">D34+3</f>
        <v>42538</v>
      </c>
      <c r="G34" s="86">
        <f t="shared" ref="G34:G39" si="7">D34+6</f>
        <v>42541</v>
      </c>
      <c r="H34" s="86">
        <f t="shared" ref="H34:H39" si="8">D34+8</f>
        <v>42543</v>
      </c>
      <c r="I34" s="86">
        <f t="shared" ref="I34:I39" si="9">D34+9</f>
        <v>42544</v>
      </c>
      <c r="J34" s="37"/>
      <c r="K34" s="37"/>
      <c r="L34" s="37"/>
      <c r="M34" s="30"/>
      <c r="N34" s="30"/>
      <c r="O34" s="37"/>
    </row>
    <row r="35" spans="1:15" ht="16.5" hidden="1">
      <c r="A35" s="908" t="s">
        <v>827</v>
      </c>
      <c r="B35" s="909"/>
      <c r="C35" s="83" t="s">
        <v>837</v>
      </c>
      <c r="D35" s="85">
        <f>D34+7</f>
        <v>42542</v>
      </c>
      <c r="E35" s="37"/>
      <c r="F35" s="86">
        <f t="shared" si="6"/>
        <v>42545</v>
      </c>
      <c r="G35" s="86">
        <f t="shared" si="7"/>
        <v>42548</v>
      </c>
      <c r="H35" s="86">
        <f t="shared" si="8"/>
        <v>42550</v>
      </c>
      <c r="I35" s="86">
        <f t="shared" si="9"/>
        <v>42551</v>
      </c>
      <c r="J35" s="37"/>
      <c r="K35" s="37"/>
      <c r="L35" s="37"/>
      <c r="M35" s="30"/>
      <c r="N35" s="30"/>
      <c r="O35" s="37"/>
    </row>
    <row r="36" spans="1:15" ht="16.5" hidden="1">
      <c r="A36" s="908" t="s">
        <v>829</v>
      </c>
      <c r="B36" s="909"/>
      <c r="C36" s="83" t="s">
        <v>838</v>
      </c>
      <c r="D36" s="85">
        <f t="shared" si="5"/>
        <v>42549</v>
      </c>
      <c r="E36" s="37"/>
      <c r="F36" s="86">
        <f t="shared" si="6"/>
        <v>42552</v>
      </c>
      <c r="G36" s="86">
        <f t="shared" si="7"/>
        <v>42555</v>
      </c>
      <c r="H36" s="86">
        <f t="shared" si="8"/>
        <v>42557</v>
      </c>
      <c r="I36" s="86">
        <f t="shared" si="9"/>
        <v>42558</v>
      </c>
      <c r="J36" s="37"/>
      <c r="K36" s="37"/>
      <c r="L36" s="37"/>
      <c r="M36" s="30"/>
      <c r="N36" s="30"/>
      <c r="O36" s="37"/>
    </row>
    <row r="37" spans="1:15" ht="16.5" hidden="1">
      <c r="A37" s="908" t="s">
        <v>824</v>
      </c>
      <c r="B37" s="909"/>
      <c r="C37" s="83" t="s">
        <v>839</v>
      </c>
      <c r="D37" s="85">
        <f t="shared" ref="D37:D48" si="10">D36+7</f>
        <v>42556</v>
      </c>
      <c r="E37" s="37"/>
      <c r="F37" s="86">
        <f t="shared" si="6"/>
        <v>42559</v>
      </c>
      <c r="G37" s="86">
        <f t="shared" si="7"/>
        <v>42562</v>
      </c>
      <c r="H37" s="86">
        <f t="shared" si="8"/>
        <v>42564</v>
      </c>
      <c r="I37" s="86">
        <f t="shared" si="9"/>
        <v>42565</v>
      </c>
      <c r="J37" s="37"/>
      <c r="K37" s="37"/>
      <c r="L37" s="37"/>
      <c r="M37" s="30"/>
      <c r="N37" s="30"/>
      <c r="O37" s="37"/>
    </row>
    <row r="38" spans="1:15" ht="16.5" hidden="1">
      <c r="A38" s="908" t="s">
        <v>213</v>
      </c>
      <c r="B38" s="909"/>
      <c r="C38" s="83" t="s">
        <v>840</v>
      </c>
      <c r="D38" s="85">
        <f t="shared" si="10"/>
        <v>42563</v>
      </c>
      <c r="E38" s="37"/>
      <c r="F38" s="86">
        <f t="shared" si="6"/>
        <v>42566</v>
      </c>
      <c r="G38" s="86">
        <f t="shared" si="7"/>
        <v>42569</v>
      </c>
      <c r="H38" s="86">
        <f t="shared" si="8"/>
        <v>42571</v>
      </c>
      <c r="I38" s="86">
        <f t="shared" si="9"/>
        <v>42572</v>
      </c>
      <c r="J38" s="37"/>
      <c r="K38" s="37"/>
      <c r="L38" s="37"/>
      <c r="M38" s="30"/>
      <c r="N38" s="30"/>
      <c r="O38" s="37"/>
    </row>
    <row r="39" spans="1:15" ht="16.5">
      <c r="A39" s="908" t="s">
        <v>827</v>
      </c>
      <c r="B39" s="909"/>
      <c r="C39" s="83" t="s">
        <v>841</v>
      </c>
      <c r="D39" s="85">
        <f t="shared" si="10"/>
        <v>42570</v>
      </c>
      <c r="E39" s="37"/>
      <c r="F39" s="86">
        <f t="shared" si="6"/>
        <v>42573</v>
      </c>
      <c r="G39" s="86">
        <f t="shared" si="7"/>
        <v>42576</v>
      </c>
      <c r="H39" s="86">
        <f t="shared" si="8"/>
        <v>42578</v>
      </c>
      <c r="I39" s="86">
        <f t="shared" si="9"/>
        <v>42579</v>
      </c>
      <c r="J39" s="37"/>
      <c r="K39" s="37"/>
      <c r="L39" s="37"/>
      <c r="M39" s="30"/>
      <c r="N39" s="30"/>
      <c r="O39" s="37"/>
    </row>
    <row r="40" spans="1:15" ht="16.5">
      <c r="A40" s="908" t="s">
        <v>829</v>
      </c>
      <c r="B40" s="909"/>
      <c r="C40" s="83" t="s">
        <v>842</v>
      </c>
      <c r="D40" s="85">
        <f t="shared" si="10"/>
        <v>42577</v>
      </c>
      <c r="E40" s="37"/>
      <c r="F40" s="86">
        <f t="shared" ref="F40:F47" si="11">D40+3</f>
        <v>42580</v>
      </c>
      <c r="G40" s="86">
        <f t="shared" ref="G40:G47" si="12">D40+6</f>
        <v>42583</v>
      </c>
      <c r="H40" s="86">
        <f>D40+8</f>
        <v>42585</v>
      </c>
      <c r="I40" s="86">
        <f>D40+9</f>
        <v>42586</v>
      </c>
      <c r="J40" s="37"/>
      <c r="K40" s="37"/>
      <c r="L40" s="37"/>
      <c r="M40" s="30"/>
      <c r="N40" s="30"/>
      <c r="O40" s="37"/>
    </row>
    <row r="41" spans="1:15" ht="16.5">
      <c r="A41" s="908" t="s">
        <v>824</v>
      </c>
      <c r="B41" s="909"/>
      <c r="C41" s="83" t="s">
        <v>843</v>
      </c>
      <c r="D41" s="85">
        <f t="shared" si="10"/>
        <v>42584</v>
      </c>
      <c r="E41" s="37"/>
      <c r="F41" s="86">
        <f t="shared" si="11"/>
        <v>42587</v>
      </c>
      <c r="G41" s="86">
        <f t="shared" si="12"/>
        <v>42590</v>
      </c>
      <c r="H41" s="86">
        <f>D41+8</f>
        <v>42592</v>
      </c>
      <c r="I41" s="86">
        <f>D41+9</f>
        <v>42593</v>
      </c>
      <c r="J41" s="37"/>
      <c r="K41" s="37"/>
      <c r="L41" s="37"/>
      <c r="M41" s="30"/>
      <c r="N41" s="30"/>
      <c r="O41" s="37"/>
    </row>
    <row r="42" spans="1:15" ht="16.5">
      <c r="A42" s="908" t="s">
        <v>213</v>
      </c>
      <c r="B42" s="909"/>
      <c r="C42" s="83" t="s">
        <v>844</v>
      </c>
      <c r="D42" s="85">
        <f t="shared" si="10"/>
        <v>42591</v>
      </c>
      <c r="E42" s="37"/>
      <c r="F42" s="86">
        <f t="shared" si="11"/>
        <v>42594</v>
      </c>
      <c r="G42" s="86">
        <f t="shared" si="12"/>
        <v>42597</v>
      </c>
      <c r="H42" s="86">
        <f>D42+8</f>
        <v>42599</v>
      </c>
      <c r="I42" s="86">
        <f>D42+9</f>
        <v>42600</v>
      </c>
      <c r="J42" s="37"/>
      <c r="K42" s="37"/>
      <c r="L42" s="37"/>
      <c r="M42" s="30"/>
      <c r="N42" s="30"/>
      <c r="O42" s="37"/>
    </row>
    <row r="43" spans="1:15" ht="16.5">
      <c r="A43" s="908" t="s">
        <v>827</v>
      </c>
      <c r="B43" s="909"/>
      <c r="C43" s="83" t="s">
        <v>845</v>
      </c>
      <c r="D43" s="85">
        <f t="shared" si="10"/>
        <v>42598</v>
      </c>
      <c r="E43" s="37"/>
      <c r="F43" s="86">
        <f t="shared" si="11"/>
        <v>42601</v>
      </c>
      <c r="G43" s="86">
        <f t="shared" si="12"/>
        <v>42604</v>
      </c>
      <c r="H43" s="86">
        <f>D43+8</f>
        <v>42606</v>
      </c>
      <c r="I43" s="86">
        <f>D43+9</f>
        <v>42607</v>
      </c>
      <c r="J43" s="37"/>
      <c r="K43" s="37"/>
      <c r="L43" s="37"/>
      <c r="M43" s="30"/>
      <c r="N43" s="30"/>
      <c r="O43" s="37"/>
    </row>
    <row r="44" spans="1:15" ht="16.5">
      <c r="A44" s="908" t="s">
        <v>829</v>
      </c>
      <c r="B44" s="909"/>
      <c r="C44" s="83" t="s">
        <v>846</v>
      </c>
      <c r="D44" s="85">
        <f t="shared" si="10"/>
        <v>42605</v>
      </c>
      <c r="E44" s="37"/>
      <c r="F44" s="86">
        <f t="shared" si="11"/>
        <v>42608</v>
      </c>
      <c r="G44" s="86">
        <f t="shared" si="12"/>
        <v>42611</v>
      </c>
      <c r="H44" s="86">
        <f>D44+8</f>
        <v>42613</v>
      </c>
      <c r="I44" s="86">
        <f>D44+9</f>
        <v>42614</v>
      </c>
      <c r="J44" s="37"/>
      <c r="K44" s="37"/>
      <c r="L44" s="37"/>
      <c r="M44" s="30"/>
      <c r="N44" s="30"/>
      <c r="O44" s="37"/>
    </row>
    <row r="45" spans="1:15" ht="16.5">
      <c r="A45" s="908" t="s">
        <v>824</v>
      </c>
      <c r="B45" s="909"/>
      <c r="C45" s="83" t="s">
        <v>847</v>
      </c>
      <c r="D45" s="85">
        <f t="shared" si="10"/>
        <v>42612</v>
      </c>
      <c r="E45" s="37"/>
      <c r="F45" s="86">
        <f t="shared" si="11"/>
        <v>42615</v>
      </c>
      <c r="G45" s="86">
        <f t="shared" si="12"/>
        <v>42618</v>
      </c>
      <c r="H45" s="86" t="s">
        <v>145</v>
      </c>
      <c r="I45" s="86" t="s">
        <v>145</v>
      </c>
      <c r="J45" s="37"/>
      <c r="K45" s="37"/>
      <c r="L45" s="37"/>
      <c r="M45" s="30"/>
      <c r="N45" s="30"/>
      <c r="O45" s="37"/>
    </row>
    <row r="46" spans="1:15" ht="16.5">
      <c r="A46" s="915" t="s">
        <v>213</v>
      </c>
      <c r="B46" s="916"/>
      <c r="C46" s="262" t="s">
        <v>848</v>
      </c>
      <c r="D46" s="85">
        <f t="shared" si="10"/>
        <v>42619</v>
      </c>
      <c r="E46" s="37"/>
      <c r="F46" s="86">
        <f t="shared" si="11"/>
        <v>42622</v>
      </c>
      <c r="G46" s="86">
        <f t="shared" si="12"/>
        <v>42625</v>
      </c>
      <c r="H46" s="86" t="s">
        <v>145</v>
      </c>
      <c r="I46" s="86" t="s">
        <v>145</v>
      </c>
      <c r="J46" s="37"/>
      <c r="K46" s="37"/>
      <c r="L46" s="37"/>
      <c r="M46" s="30"/>
      <c r="N46" s="30"/>
      <c r="O46" s="37"/>
    </row>
    <row r="47" spans="1:15" ht="16.5">
      <c r="A47" s="915" t="s">
        <v>849</v>
      </c>
      <c r="B47" s="916"/>
      <c r="C47" s="262" t="s">
        <v>850</v>
      </c>
      <c r="D47" s="85">
        <f t="shared" si="10"/>
        <v>42626</v>
      </c>
      <c r="E47" s="37"/>
      <c r="F47" s="86">
        <f t="shared" si="11"/>
        <v>42629</v>
      </c>
      <c r="G47" s="86">
        <f t="shared" si="12"/>
        <v>42632</v>
      </c>
      <c r="H47" s="86" t="s">
        <v>145</v>
      </c>
      <c r="I47" s="86" t="s">
        <v>145</v>
      </c>
      <c r="J47" s="37"/>
      <c r="K47" s="37"/>
      <c r="L47" s="37"/>
      <c r="M47" s="30"/>
      <c r="N47" s="30"/>
      <c r="O47" s="37"/>
    </row>
    <row r="48" spans="1:15" ht="16.5">
      <c r="A48" s="915" t="s">
        <v>829</v>
      </c>
      <c r="B48" s="916"/>
      <c r="C48" s="262" t="s">
        <v>851</v>
      </c>
      <c r="D48" s="85">
        <f t="shared" si="10"/>
        <v>42633</v>
      </c>
      <c r="E48" s="37"/>
      <c r="F48" s="86">
        <f>D48+3</f>
        <v>42636</v>
      </c>
      <c r="G48" s="86">
        <f>D48+6</f>
        <v>42639</v>
      </c>
      <c r="H48" s="86" t="s">
        <v>145</v>
      </c>
      <c r="I48" s="86" t="s">
        <v>145</v>
      </c>
      <c r="J48" s="30"/>
      <c r="K48" s="30"/>
      <c r="L48" s="30"/>
      <c r="M48" s="30"/>
      <c r="N48" s="30"/>
      <c r="O48" s="30"/>
    </row>
    <row r="49" spans="1:17" ht="16.5">
      <c r="A49" s="305" t="s">
        <v>852</v>
      </c>
      <c r="B49" s="296"/>
      <c r="C49" s="297"/>
      <c r="D49" s="298"/>
      <c r="E49" s="299"/>
      <c r="F49" s="299"/>
      <c r="G49" s="299"/>
      <c r="H49" s="300"/>
      <c r="I49" s="295"/>
      <c r="J49" s="30"/>
      <c r="K49" s="30"/>
      <c r="L49" s="30"/>
      <c r="M49" s="30"/>
      <c r="N49" s="30"/>
      <c r="O49" s="30"/>
    </row>
    <row r="50" spans="1:17" ht="18.75">
      <c r="A50" s="301" t="s">
        <v>853</v>
      </c>
      <c r="B50" s="302"/>
      <c r="C50" s="302"/>
      <c r="D50" s="302"/>
      <c r="E50" s="302"/>
      <c r="F50" s="302"/>
      <c r="G50" s="302"/>
      <c r="H50" s="303"/>
      <c r="I50" s="29"/>
      <c r="J50" s="29"/>
      <c r="K50" s="29"/>
      <c r="L50" s="29"/>
      <c r="M50" s="29"/>
      <c r="N50" s="29"/>
      <c r="O50" s="29"/>
    </row>
    <row r="51" spans="1:17" ht="18.75">
      <c r="A51" s="917" t="s">
        <v>854</v>
      </c>
      <c r="B51" s="918"/>
      <c r="C51" s="918"/>
      <c r="D51" s="918"/>
      <c r="E51" s="918"/>
      <c r="F51" s="918"/>
      <c r="G51" s="918"/>
      <c r="H51" s="304"/>
      <c r="I51" s="30"/>
      <c r="J51" s="30"/>
      <c r="K51" s="30"/>
      <c r="L51" s="30"/>
      <c r="M51" s="30"/>
      <c r="N51" s="30"/>
      <c r="O51" s="30"/>
    </row>
    <row r="54" spans="1:17" ht="16.5">
      <c r="A54" s="69" t="s">
        <v>616</v>
      </c>
      <c r="B54" s="70"/>
      <c r="C54" s="71"/>
      <c r="D54" s="72"/>
      <c r="E54" s="73"/>
      <c r="F54" s="73"/>
      <c r="G54" s="73"/>
      <c r="H54" s="74"/>
    </row>
    <row r="55" spans="1:17" s="68" customFormat="1" ht="15" hidden="1">
      <c r="A55" s="75" t="s">
        <v>855</v>
      </c>
      <c r="B55" s="76"/>
      <c r="C55" s="76"/>
      <c r="D55" s="76"/>
      <c r="E55" s="76"/>
      <c r="F55" s="76"/>
      <c r="G55" s="76"/>
      <c r="H55" s="77"/>
      <c r="I55" s="433"/>
      <c r="J55" s="433"/>
      <c r="K55" s="433"/>
      <c r="L55" s="433"/>
      <c r="M55" s="433"/>
      <c r="N55" s="433"/>
      <c r="O55" s="433"/>
      <c r="P55" s="433"/>
      <c r="Q55" s="433"/>
    </row>
    <row r="56" spans="1:17" s="68" customFormat="1" ht="16.5">
      <c r="A56" s="279" t="s">
        <v>856</v>
      </c>
      <c r="B56" s="277" t="s">
        <v>857</v>
      </c>
      <c r="C56" s="277"/>
      <c r="D56" s="277"/>
      <c r="E56" s="76"/>
      <c r="F56" s="76"/>
      <c r="G56" s="76"/>
      <c r="H56" s="77"/>
      <c r="I56" s="433"/>
      <c r="J56" s="433"/>
      <c r="K56" s="433"/>
      <c r="L56" s="433"/>
      <c r="M56" s="433"/>
      <c r="N56" s="433"/>
      <c r="O56" s="433"/>
      <c r="P56" s="433"/>
      <c r="Q56" s="433"/>
    </row>
    <row r="57" spans="1:17" s="68" customFormat="1" ht="16.5">
      <c r="A57" s="279" t="s">
        <v>566</v>
      </c>
      <c r="B57" s="277" t="s">
        <v>858</v>
      </c>
      <c r="C57" s="277"/>
      <c r="D57" s="277"/>
      <c r="E57" s="76"/>
      <c r="F57" s="76"/>
      <c r="G57" s="76"/>
      <c r="H57" s="77"/>
      <c r="I57" s="433"/>
      <c r="J57" s="433"/>
      <c r="K57" s="433"/>
      <c r="L57" s="433"/>
      <c r="M57" s="433"/>
      <c r="N57" s="433"/>
      <c r="O57" s="433"/>
      <c r="P57" s="433"/>
      <c r="Q57" s="433"/>
    </row>
    <row r="58" spans="1:17" s="68" customFormat="1" ht="16.5">
      <c r="A58" s="279" t="s">
        <v>859</v>
      </c>
      <c r="B58" s="277" t="s">
        <v>860</v>
      </c>
      <c r="C58" s="277"/>
      <c r="D58" s="277"/>
      <c r="E58" s="76"/>
      <c r="F58" s="76"/>
      <c r="G58" s="76"/>
      <c r="H58" s="77"/>
      <c r="I58" s="433"/>
      <c r="J58" s="433"/>
      <c r="K58" s="433"/>
      <c r="L58" s="433"/>
      <c r="M58" s="433"/>
      <c r="N58" s="433"/>
      <c r="O58" s="433"/>
      <c r="P58" s="433"/>
      <c r="Q58" s="433"/>
    </row>
    <row r="59" spans="1:17" s="68" customFormat="1" ht="16.5">
      <c r="A59" s="279" t="s">
        <v>861</v>
      </c>
      <c r="B59" s="278" t="s">
        <v>862</v>
      </c>
      <c r="C59" s="277"/>
      <c r="D59" s="277"/>
      <c r="E59" s="76"/>
      <c r="F59" s="76"/>
      <c r="G59" s="76"/>
      <c r="H59" s="77"/>
      <c r="I59" s="433"/>
      <c r="J59" s="433"/>
      <c r="K59" s="433"/>
      <c r="L59" s="433"/>
      <c r="M59" s="433"/>
      <c r="N59" s="433"/>
      <c r="O59" s="433"/>
      <c r="P59" s="433"/>
      <c r="Q59" s="433"/>
    </row>
    <row r="60" spans="1:17" s="68" customFormat="1" ht="15">
      <c r="A60" s="78"/>
      <c r="B60" s="79"/>
      <c r="C60" s="79"/>
      <c r="D60" s="79"/>
      <c r="E60" s="79"/>
      <c r="F60" s="79"/>
      <c r="G60" s="79"/>
      <c r="H60" s="80"/>
      <c r="I60" s="433"/>
      <c r="J60" s="433"/>
      <c r="K60" s="433"/>
      <c r="L60" s="433"/>
      <c r="M60" s="433"/>
      <c r="N60" s="433"/>
      <c r="O60" s="433"/>
      <c r="P60" s="433"/>
      <c r="Q60" s="433"/>
    </row>
    <row r="61" spans="1:17" s="63" customFormat="1" ht="14.25">
      <c r="A61" s="184"/>
      <c r="B61" s="184"/>
      <c r="C61" s="185"/>
      <c r="D61" s="185"/>
      <c r="E61" s="185"/>
      <c r="F61" s="185"/>
      <c r="G61" s="185"/>
      <c r="H61" s="185"/>
      <c r="I61" s="65"/>
      <c r="J61" s="65"/>
      <c r="K61" s="65"/>
      <c r="L61" s="65"/>
      <c r="M61" s="65"/>
      <c r="N61" s="64"/>
      <c r="O61" s="65"/>
    </row>
    <row r="62" spans="1:17" s="63" customFormat="1" ht="15.75">
      <c r="B62" s="188" t="s">
        <v>788</v>
      </c>
      <c r="C62" s="184"/>
      <c r="D62" s="184"/>
      <c r="E62" s="185"/>
      <c r="F62" s="185"/>
      <c r="G62" s="185"/>
      <c r="H62" s="185"/>
      <c r="I62" s="65"/>
      <c r="J62" s="65"/>
      <c r="K62" s="65"/>
      <c r="L62" s="65"/>
      <c r="M62" s="65"/>
      <c r="N62" s="64"/>
      <c r="O62" s="65"/>
    </row>
    <row r="63" spans="1:17" s="68" customFormat="1" ht="14.25">
      <c r="A63" s="184" t="s">
        <v>863</v>
      </c>
      <c r="B63" s="184"/>
      <c r="C63" s="184"/>
      <c r="D63" s="184"/>
      <c r="E63" s="184"/>
      <c r="F63" s="184"/>
      <c r="G63" s="184"/>
      <c r="H63" s="184"/>
      <c r="I63" s="433"/>
      <c r="J63" s="433"/>
      <c r="K63" s="433"/>
      <c r="L63" s="433"/>
      <c r="M63" s="433"/>
      <c r="N63" s="433"/>
      <c r="O63" s="433"/>
      <c r="P63" s="433"/>
      <c r="Q63" s="433"/>
    </row>
    <row r="64" spans="1:17" ht="14.25">
      <c r="A64" s="184" t="s">
        <v>790</v>
      </c>
      <c r="B64" s="184"/>
      <c r="C64" s="184"/>
      <c r="D64" s="184"/>
      <c r="E64" s="184"/>
      <c r="F64" s="184"/>
      <c r="G64" s="184"/>
      <c r="H64" s="184"/>
    </row>
    <row r="65" spans="1:15" s="63" customFormat="1" ht="14.25">
      <c r="A65" s="184" t="s">
        <v>864</v>
      </c>
      <c r="B65" s="184"/>
      <c r="C65" s="184"/>
      <c r="D65" s="184"/>
      <c r="E65" s="184"/>
      <c r="F65" s="184"/>
      <c r="G65" s="184"/>
      <c r="H65" s="184"/>
      <c r="I65" s="65"/>
      <c r="J65" s="65"/>
      <c r="K65" s="65"/>
      <c r="L65" s="65"/>
      <c r="M65" s="65"/>
      <c r="N65" s="64"/>
      <c r="O65" s="65"/>
    </row>
    <row r="66" spans="1:15" s="63" customFormat="1" ht="14.25">
      <c r="A66" s="184" t="s">
        <v>865</v>
      </c>
      <c r="B66" s="184"/>
      <c r="C66" s="185"/>
      <c r="D66" s="185"/>
      <c r="E66" s="185"/>
      <c r="F66" s="185"/>
      <c r="G66" s="185"/>
      <c r="H66" s="185"/>
      <c r="I66" s="65"/>
      <c r="J66" s="65"/>
      <c r="K66" s="65"/>
      <c r="L66" s="65"/>
      <c r="M66" s="65"/>
      <c r="N66" s="64"/>
      <c r="O66" s="65"/>
    </row>
    <row r="67" spans="1:15" s="63" customFormat="1" ht="14.25">
      <c r="A67" s="184" t="s">
        <v>866</v>
      </c>
      <c r="B67" s="184"/>
      <c r="C67" s="185"/>
      <c r="D67" s="185"/>
      <c r="E67" s="185"/>
      <c r="F67" s="185"/>
      <c r="G67" s="185"/>
      <c r="H67" s="185"/>
      <c r="I67" s="65"/>
      <c r="J67" s="65"/>
      <c r="K67" s="65"/>
      <c r="L67" s="65"/>
      <c r="M67" s="65"/>
      <c r="N67" s="64"/>
      <c r="O67" s="65"/>
    </row>
    <row r="68" spans="1:15" s="63" customFormat="1" ht="15.75">
      <c r="A68" s="184"/>
      <c r="B68" s="188" t="s">
        <v>795</v>
      </c>
      <c r="C68" s="185"/>
      <c r="D68" s="185"/>
      <c r="E68" s="185"/>
      <c r="F68" s="185"/>
      <c r="G68" s="185"/>
      <c r="H68" s="185"/>
    </row>
    <row r="69" spans="1:15" s="63" customFormat="1" ht="14.25">
      <c r="A69" s="184"/>
      <c r="B69" s="184"/>
      <c r="C69" s="184"/>
      <c r="D69" s="184"/>
      <c r="E69" s="184"/>
      <c r="F69" s="184"/>
      <c r="G69" s="184"/>
      <c r="H69" s="184"/>
    </row>
    <row r="70" spans="1:15" s="63" customFormat="1" ht="14.25">
      <c r="A70" s="184" t="s">
        <v>797</v>
      </c>
      <c r="B70" s="184"/>
      <c r="C70" s="184"/>
      <c r="D70" s="184"/>
      <c r="E70" s="184"/>
      <c r="F70" s="184"/>
      <c r="G70" s="184"/>
      <c r="H70" s="184"/>
      <c r="I70" s="65"/>
      <c r="J70" s="65"/>
      <c r="K70" s="65"/>
      <c r="L70" s="65"/>
      <c r="M70" s="65"/>
      <c r="N70" s="64"/>
      <c r="O70" s="65"/>
    </row>
    <row r="71" spans="1:15" s="63" customFormat="1" ht="14.25" hidden="1">
      <c r="A71" s="187"/>
      <c r="B71" s="184"/>
      <c r="C71" s="184"/>
      <c r="D71" s="184"/>
      <c r="E71" s="184"/>
      <c r="F71" s="184"/>
      <c r="G71" s="184"/>
      <c r="H71" s="184"/>
      <c r="I71" s="64"/>
      <c r="J71" s="64"/>
      <c r="K71" s="64"/>
      <c r="L71" s="64"/>
      <c r="M71" s="64"/>
      <c r="N71" s="64"/>
      <c r="O71" s="64"/>
    </row>
    <row r="72" spans="1:15" s="63" customFormat="1" ht="14.25" hidden="1">
      <c r="A72" s="187"/>
      <c r="B72" s="184"/>
      <c r="C72" s="185"/>
      <c r="D72" s="185"/>
      <c r="E72" s="185"/>
      <c r="F72" s="185"/>
      <c r="G72" s="185"/>
      <c r="H72" s="185"/>
    </row>
    <row r="73" spans="1:15" s="63" customFormat="1" ht="14.25" hidden="1">
      <c r="A73" s="184"/>
      <c r="B73" s="184"/>
      <c r="C73" s="185"/>
      <c r="D73" s="185"/>
      <c r="E73" s="185"/>
      <c r="F73" s="185"/>
      <c r="G73" s="185"/>
      <c r="H73" s="185"/>
    </row>
    <row r="74" spans="1:15" s="63" customFormat="1" ht="14.25">
      <c r="A74" s="184" t="s">
        <v>800</v>
      </c>
      <c r="B74" s="184"/>
      <c r="C74" s="185"/>
      <c r="D74" s="185"/>
      <c r="E74" s="185"/>
      <c r="F74" s="185"/>
      <c r="G74" s="185"/>
      <c r="H74" s="185"/>
    </row>
    <row r="75" spans="1:15" ht="14.25">
      <c r="A75" s="184" t="s">
        <v>801</v>
      </c>
      <c r="B75" s="184"/>
      <c r="C75" s="63"/>
      <c r="D75" s="63"/>
      <c r="E75" s="6"/>
      <c r="F75" s="6"/>
      <c r="G75" s="6"/>
      <c r="H75" s="6"/>
      <c r="I75" s="6"/>
      <c r="J75" s="6"/>
      <c r="K75" s="6"/>
      <c r="L75" s="6"/>
      <c r="O75" s="6"/>
    </row>
    <row r="76" spans="1:15" ht="14.25">
      <c r="A76" s="184" t="s">
        <v>802</v>
      </c>
      <c r="B76" s="184"/>
      <c r="C76" s="63"/>
      <c r="D76" s="6"/>
    </row>
    <row r="77" spans="1:15" ht="14.25">
      <c r="A77" s="184" t="s">
        <v>867</v>
      </c>
      <c r="B77" s="184"/>
      <c r="C77" s="63"/>
    </row>
    <row r="78" spans="1:15" ht="14.25">
      <c r="A78" s="184" t="s">
        <v>868</v>
      </c>
      <c r="B78" s="184"/>
      <c r="C78" s="63"/>
    </row>
    <row r="79" spans="1:15" ht="14.25">
      <c r="A79" s="184" t="s">
        <v>869</v>
      </c>
      <c r="B79" s="184"/>
      <c r="C79" s="6"/>
    </row>
    <row r="80" spans="1:15" ht="15.75">
      <c r="A80" s="184" t="s">
        <v>870</v>
      </c>
      <c r="B80" s="188"/>
    </row>
    <row r="81" spans="1:2" ht="14.25">
      <c r="A81" s="184" t="s">
        <v>871</v>
      </c>
      <c r="B81" s="185"/>
    </row>
    <row r="82" spans="1:2" ht="14.25">
      <c r="A82" s="184" t="s">
        <v>872</v>
      </c>
      <c r="B82" s="185"/>
    </row>
    <row r="83" spans="1:2" ht="14.25">
      <c r="A83" s="184"/>
      <c r="B83" s="185"/>
    </row>
    <row r="84" spans="1:2" ht="15.75">
      <c r="A84" s="63"/>
      <c r="B84" s="320" t="s">
        <v>873</v>
      </c>
    </row>
    <row r="85" spans="1:2" ht="14.25">
      <c r="A85" s="184" t="s">
        <v>805</v>
      </c>
    </row>
    <row r="86" spans="1:2" ht="14.25">
      <c r="A86" s="184" t="s">
        <v>806</v>
      </c>
    </row>
  </sheetData>
  <sheetProtection password="C7EB" sheet="1"/>
  <mergeCells count="40">
    <mergeCell ref="A46:B46"/>
    <mergeCell ref="A47:B47"/>
    <mergeCell ref="A51:G51"/>
    <mergeCell ref="A28:B28"/>
    <mergeCell ref="A29:B29"/>
    <mergeCell ref="A30:B30"/>
    <mergeCell ref="A31:B31"/>
    <mergeCell ref="A37:B37"/>
    <mergeCell ref="A38:B38"/>
    <mergeCell ref="A44:B44"/>
    <mergeCell ref="A48:B48"/>
    <mergeCell ref="A40:B40"/>
    <mergeCell ref="A41:B41"/>
    <mergeCell ref="A42:B42"/>
    <mergeCell ref="A43:B43"/>
    <mergeCell ref="A45:B45"/>
    <mergeCell ref="A39:B39"/>
    <mergeCell ref="A32:B32"/>
    <mergeCell ref="A23:B23"/>
    <mergeCell ref="A36:B36"/>
    <mergeCell ref="A34:B34"/>
    <mergeCell ref="A24:B24"/>
    <mergeCell ref="A35:B35"/>
    <mergeCell ref="A33:B33"/>
    <mergeCell ref="A27:B27"/>
    <mergeCell ref="A22:B22"/>
    <mergeCell ref="A25:B25"/>
    <mergeCell ref="A26:B26"/>
    <mergeCell ref="A20:B20"/>
    <mergeCell ref="D10:D12"/>
    <mergeCell ref="A13:B13"/>
    <mergeCell ref="A14:B14"/>
    <mergeCell ref="A15:B15"/>
    <mergeCell ref="A16:B16"/>
    <mergeCell ref="A21:B21"/>
    <mergeCell ref="A10:B12"/>
    <mergeCell ref="C10:C12"/>
    <mergeCell ref="A17:B17"/>
    <mergeCell ref="A18:B18"/>
    <mergeCell ref="A19:B19"/>
  </mergeCells>
  <pageMargins left="0.21" right="0.2" top="0.2" bottom="0.2" header="0.2" footer="0.2"/>
  <pageSetup scale="66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>
    <tabColor rgb="FFFFC000"/>
  </sheetPr>
  <dimension ref="A1:V41"/>
  <sheetViews>
    <sheetView zoomScale="85" zoomScaleNormal="85" workbookViewId="0">
      <selection activeCell="F16" sqref="F16"/>
    </sheetView>
  </sheetViews>
  <sheetFormatPr defaultRowHeight="15.75"/>
  <cols>
    <col min="1" max="1" width="10.5703125" style="356" customWidth="1"/>
    <col min="2" max="2" width="23" style="356" customWidth="1"/>
    <col min="3" max="3" width="8.5703125" style="356" customWidth="1"/>
    <col min="4" max="5" width="10.42578125" style="356" customWidth="1"/>
    <col min="6" max="6" width="25.140625" style="356" customWidth="1"/>
    <col min="7" max="7" width="10.5703125" style="357" customWidth="1"/>
    <col min="8" max="8" width="11.7109375" style="356" customWidth="1"/>
    <col min="9" max="9" width="11.28515625" style="356" bestFit="1" customWidth="1"/>
    <col min="10" max="11" width="11.28515625" style="356" customWidth="1"/>
    <col min="12" max="12" width="15.28515625" style="356" customWidth="1"/>
    <col min="13" max="13" width="11.7109375" style="356" customWidth="1"/>
    <col min="14" max="16" width="9.140625" style="356" customWidth="1"/>
    <col min="17" max="17" width="14.140625" style="356" customWidth="1"/>
    <col min="18" max="18" width="9.140625" style="356" customWidth="1"/>
    <col min="19" max="19" width="13.7109375" style="356" customWidth="1"/>
    <col min="20" max="20" width="15.28515625" style="356" customWidth="1"/>
    <col min="21" max="21" width="12.140625" style="356" customWidth="1"/>
    <col min="22" max="22" width="17.140625" style="356" customWidth="1"/>
    <col min="23" max="16384" width="9.140625" style="356"/>
  </cols>
  <sheetData>
    <row r="1" spans="1:22" ht="19.5">
      <c r="E1" s="322" t="s">
        <v>0</v>
      </c>
    </row>
    <row r="2" spans="1:22">
      <c r="E2" s="323" t="s">
        <v>306</v>
      </c>
    </row>
    <row r="3" spans="1:22">
      <c r="E3" s="358" t="s">
        <v>117</v>
      </c>
    </row>
    <row r="5" spans="1:22" s="361" customFormat="1" ht="30" customHeight="1">
      <c r="A5" s="359" t="s">
        <v>874</v>
      </c>
      <c r="B5" s="359" t="s">
        <v>127</v>
      </c>
      <c r="C5" s="359" t="s">
        <v>128</v>
      </c>
      <c r="D5" s="359" t="s">
        <v>875</v>
      </c>
      <c r="E5" s="359" t="s">
        <v>876</v>
      </c>
      <c r="F5" s="359" t="s">
        <v>877</v>
      </c>
      <c r="G5" s="360" t="s">
        <v>128</v>
      </c>
      <c r="H5" s="359" t="s">
        <v>874</v>
      </c>
      <c r="I5" s="359" t="s">
        <v>878</v>
      </c>
      <c r="J5" s="359" t="s">
        <v>326</v>
      </c>
      <c r="K5" s="359" t="s">
        <v>312</v>
      </c>
      <c r="L5" s="359" t="s">
        <v>316</v>
      </c>
      <c r="M5" s="359" t="s">
        <v>553</v>
      </c>
      <c r="N5" s="359" t="s">
        <v>653</v>
      </c>
      <c r="O5" s="359" t="s">
        <v>320</v>
      </c>
      <c r="P5" s="359" t="s">
        <v>322</v>
      </c>
      <c r="Q5" s="359" t="s">
        <v>353</v>
      </c>
      <c r="R5" s="359" t="s">
        <v>879</v>
      </c>
      <c r="S5" s="359" t="s">
        <v>314</v>
      </c>
      <c r="T5" s="359" t="s">
        <v>324</v>
      </c>
      <c r="U5" s="359" t="s">
        <v>880</v>
      </c>
      <c r="V5" s="359" t="s">
        <v>881</v>
      </c>
    </row>
    <row r="6" spans="1:22" s="365" customFormat="1">
      <c r="A6" s="922" t="s">
        <v>882</v>
      </c>
      <c r="B6" s="922" t="e">
        <f>#REF!</f>
        <v>#REF!</v>
      </c>
      <c r="C6" s="934" t="e">
        <f>#REF!</f>
        <v>#REF!</v>
      </c>
      <c r="D6" s="925" t="e">
        <f>#REF!</f>
        <v>#REF!</v>
      </c>
      <c r="E6" s="925" t="e">
        <f>D6+7</f>
        <v>#REF!</v>
      </c>
      <c r="F6" s="362"/>
      <c r="G6" s="364" t="s">
        <v>883</v>
      </c>
      <c r="H6" s="362" t="s">
        <v>884</v>
      </c>
      <c r="I6" s="363" t="e">
        <f>E6+1</f>
        <v>#REF!</v>
      </c>
      <c r="J6" s="362"/>
      <c r="K6" s="363" t="e">
        <f>$I6+3</f>
        <v>#REF!</v>
      </c>
      <c r="L6" s="363" t="e">
        <f>$I6+4</f>
        <v>#REF!</v>
      </c>
      <c r="M6" s="363"/>
      <c r="N6" s="363"/>
      <c r="O6" s="363"/>
      <c r="P6" s="363"/>
      <c r="Q6" s="363" t="e">
        <f>$I6+3</f>
        <v>#REF!</v>
      </c>
      <c r="R6" s="363"/>
      <c r="S6" s="363" t="e">
        <f>$I6+4</f>
        <v>#REF!</v>
      </c>
      <c r="T6" s="362"/>
      <c r="U6" s="363"/>
      <c r="V6" s="362"/>
    </row>
    <row r="7" spans="1:22" s="365" customFormat="1">
      <c r="A7" s="923"/>
      <c r="B7" s="923"/>
      <c r="C7" s="935"/>
      <c r="D7" s="926"/>
      <c r="E7" s="926"/>
      <c r="F7" s="362"/>
      <c r="G7" s="366" t="s">
        <v>885</v>
      </c>
      <c r="H7" s="362" t="s">
        <v>886</v>
      </c>
      <c r="I7" s="363" t="e">
        <f>E6+1</f>
        <v>#REF!</v>
      </c>
      <c r="J7" s="363" t="e">
        <f>$I7+3</f>
        <v>#REF!</v>
      </c>
      <c r="K7" s="363"/>
      <c r="L7" s="363"/>
      <c r="M7" s="363"/>
      <c r="N7" s="363"/>
      <c r="O7" s="363"/>
      <c r="P7" s="363"/>
      <c r="Q7" s="363"/>
      <c r="R7" s="363"/>
      <c r="S7" s="363"/>
      <c r="T7" s="363" t="e">
        <f>$I7+3</f>
        <v>#REF!</v>
      </c>
      <c r="U7" s="362"/>
      <c r="V7" s="363"/>
    </row>
    <row r="8" spans="1:22" s="365" customFormat="1">
      <c r="A8" s="923"/>
      <c r="B8" s="923"/>
      <c r="C8" s="935"/>
      <c r="D8" s="926"/>
      <c r="E8" s="926"/>
      <c r="F8" s="362"/>
      <c r="G8" s="366" t="s">
        <v>887</v>
      </c>
      <c r="H8" s="362" t="s">
        <v>888</v>
      </c>
      <c r="I8" s="363" t="e">
        <f>E6+4</f>
        <v>#REF!</v>
      </c>
      <c r="J8" s="363"/>
      <c r="K8" s="363"/>
      <c r="L8" s="363"/>
      <c r="M8" s="363" t="e">
        <f>$I8+2</f>
        <v>#REF!</v>
      </c>
      <c r="N8" s="363" t="e">
        <f>$I8+3</f>
        <v>#REF!</v>
      </c>
      <c r="O8" s="362"/>
      <c r="P8" s="362"/>
      <c r="Q8" s="362"/>
      <c r="R8" s="362"/>
      <c r="S8" s="363"/>
      <c r="T8" s="363"/>
      <c r="U8" s="363" t="e">
        <f>I8+5</f>
        <v>#REF!</v>
      </c>
      <c r="V8" s="362"/>
    </row>
    <row r="9" spans="1:22" s="365" customFormat="1">
      <c r="A9" s="923"/>
      <c r="B9" s="923"/>
      <c r="C9" s="935"/>
      <c r="D9" s="926"/>
      <c r="E9" s="926"/>
      <c r="F9" s="362"/>
      <c r="G9" s="366" t="s">
        <v>887</v>
      </c>
      <c r="H9" s="362" t="s">
        <v>889</v>
      </c>
      <c r="I9" s="363" t="e">
        <f>E6+2</f>
        <v>#REF!</v>
      </c>
      <c r="J9" s="363"/>
      <c r="K9" s="363"/>
      <c r="L9" s="363"/>
      <c r="M9" s="362"/>
      <c r="N9" s="363" t="e">
        <f>I9+4</f>
        <v>#REF!</v>
      </c>
      <c r="O9" s="363" t="e">
        <f>I9+3</f>
        <v>#REF!</v>
      </c>
      <c r="P9" s="363" t="e">
        <f>I9+3</f>
        <v>#REF!</v>
      </c>
      <c r="Q9" s="362"/>
      <c r="R9" s="362"/>
      <c r="S9" s="363"/>
      <c r="T9" s="363"/>
      <c r="U9" s="363"/>
      <c r="V9" s="362"/>
    </row>
    <row r="10" spans="1:22" s="365" customFormat="1">
      <c r="A10" s="924"/>
      <c r="B10" s="924"/>
      <c r="C10" s="936"/>
      <c r="D10" s="927"/>
      <c r="E10" s="927"/>
      <c r="F10" s="362"/>
      <c r="G10" s="366" t="s">
        <v>887</v>
      </c>
      <c r="H10" s="362" t="s">
        <v>890</v>
      </c>
      <c r="I10" s="363" t="e">
        <f>E6+1</f>
        <v>#REF!</v>
      </c>
      <c r="J10" s="363"/>
      <c r="K10" s="363"/>
      <c r="L10" s="362"/>
      <c r="M10" s="363" t="e">
        <f>$I10+2</f>
        <v>#REF!</v>
      </c>
      <c r="N10" s="363" t="e">
        <f>$I10+3</f>
        <v>#REF!</v>
      </c>
      <c r="O10" s="363"/>
      <c r="P10" s="363"/>
      <c r="Q10" s="363"/>
      <c r="R10" s="363"/>
      <c r="S10" s="363"/>
      <c r="T10" s="363"/>
      <c r="U10" s="363"/>
      <c r="V10" s="363"/>
    </row>
    <row r="11" spans="1:22" s="370" customFormat="1" ht="15.75" customHeight="1">
      <c r="A11" s="919" t="s">
        <v>891</v>
      </c>
      <c r="B11" s="919" t="e">
        <f>#REF!</f>
        <v>#REF!</v>
      </c>
      <c r="C11" s="931" t="e">
        <f>#REF!</f>
        <v>#REF!</v>
      </c>
      <c r="D11" s="928" t="e">
        <f>#REF!</f>
        <v>#REF!</v>
      </c>
      <c r="E11" s="928" t="e">
        <f>D11+7</f>
        <v>#REF!</v>
      </c>
      <c r="F11" s="367"/>
      <c r="G11" s="369" t="s">
        <v>883</v>
      </c>
      <c r="H11" s="367" t="s">
        <v>884</v>
      </c>
      <c r="I11" s="368" t="e">
        <f>E11+4</f>
        <v>#REF!</v>
      </c>
      <c r="J11" s="368"/>
      <c r="K11" s="368"/>
      <c r="L11" s="367"/>
      <c r="M11" s="368"/>
      <c r="N11" s="368"/>
      <c r="O11" s="368"/>
      <c r="P11" s="368"/>
      <c r="Q11" s="368" t="e">
        <f>$I11+3</f>
        <v>#REF!</v>
      </c>
      <c r="R11" s="368"/>
      <c r="S11" s="368" t="e">
        <f>$I11+4</f>
        <v>#REF!</v>
      </c>
      <c r="T11" s="368"/>
      <c r="U11" s="367"/>
      <c r="V11" s="368"/>
    </row>
    <row r="12" spans="1:22" s="370" customFormat="1">
      <c r="A12" s="920"/>
      <c r="B12" s="920"/>
      <c r="C12" s="932"/>
      <c r="D12" s="929"/>
      <c r="E12" s="929"/>
      <c r="F12" s="367"/>
      <c r="G12" s="371" t="s">
        <v>887</v>
      </c>
      <c r="H12" s="367" t="s">
        <v>888</v>
      </c>
      <c r="I12" s="368" t="e">
        <f>E11+7</f>
        <v>#REF!</v>
      </c>
      <c r="J12" s="368"/>
      <c r="K12" s="368"/>
      <c r="L12" s="367"/>
      <c r="M12" s="368" t="e">
        <f>$I12+2</f>
        <v>#REF!</v>
      </c>
      <c r="N12" s="368" t="e">
        <f>$I12+3</f>
        <v>#REF!</v>
      </c>
      <c r="O12" s="368"/>
      <c r="P12" s="368"/>
      <c r="Q12" s="368"/>
      <c r="R12" s="368"/>
      <c r="S12" s="368"/>
      <c r="T12" s="368"/>
      <c r="U12" s="368" t="e">
        <f>I12+5</f>
        <v>#REF!</v>
      </c>
      <c r="V12" s="368"/>
    </row>
    <row r="13" spans="1:22" s="370" customFormat="1">
      <c r="A13" s="920"/>
      <c r="B13" s="920"/>
      <c r="C13" s="932"/>
      <c r="D13" s="929"/>
      <c r="E13" s="929"/>
      <c r="F13" s="367"/>
      <c r="G13" s="371" t="s">
        <v>892</v>
      </c>
      <c r="H13" s="367" t="s">
        <v>893</v>
      </c>
      <c r="I13" s="368" t="e">
        <f>E11+2</f>
        <v>#REF!</v>
      </c>
      <c r="J13" s="368" t="e">
        <f>I13+4</f>
        <v>#REF!</v>
      </c>
      <c r="K13" s="368"/>
      <c r="L13" s="367"/>
      <c r="M13" s="368"/>
      <c r="N13" s="368"/>
      <c r="O13" s="368" t="e">
        <f>$I13+2</f>
        <v>#REF!</v>
      </c>
      <c r="P13" s="368" t="e">
        <f>I13+3</f>
        <v>#REF!</v>
      </c>
      <c r="Q13" s="368"/>
      <c r="R13" s="368"/>
      <c r="S13" s="368"/>
      <c r="T13" s="368" t="e">
        <f>$I13+4</f>
        <v>#REF!</v>
      </c>
      <c r="U13" s="367"/>
      <c r="V13" s="368" t="e">
        <f>I13+5</f>
        <v>#REF!</v>
      </c>
    </row>
    <row r="14" spans="1:22" s="370" customFormat="1">
      <c r="A14" s="921"/>
      <c r="B14" s="921"/>
      <c r="C14" s="933"/>
      <c r="D14" s="930"/>
      <c r="E14" s="930"/>
      <c r="F14" s="367"/>
      <c r="G14" s="369" t="str">
        <f>G10</f>
        <v>2107E</v>
      </c>
      <c r="H14" s="367" t="s">
        <v>890</v>
      </c>
      <c r="I14" s="368" t="e">
        <f>E11+4</f>
        <v>#REF!</v>
      </c>
      <c r="J14" s="368"/>
      <c r="K14" s="368"/>
      <c r="L14" s="367"/>
      <c r="M14" s="368" t="e">
        <f>$I14+2</f>
        <v>#REF!</v>
      </c>
      <c r="N14" s="368" t="e">
        <f>$I14+3</f>
        <v>#REF!</v>
      </c>
      <c r="O14" s="368"/>
      <c r="P14" s="368"/>
      <c r="Q14" s="368"/>
      <c r="R14" s="368"/>
      <c r="S14" s="368"/>
      <c r="T14" s="368"/>
      <c r="U14" s="367"/>
      <c r="V14" s="368"/>
    </row>
    <row r="15" spans="1:22" s="365" customFormat="1">
      <c r="A15" s="922" t="s">
        <v>882</v>
      </c>
      <c r="B15" s="922" t="e">
        <f>#REF!</f>
        <v>#REF!</v>
      </c>
      <c r="C15" s="934" t="e">
        <f>#REF!</f>
        <v>#REF!</v>
      </c>
      <c r="D15" s="925" t="e">
        <f>D6+7</f>
        <v>#REF!</v>
      </c>
      <c r="E15" s="925" t="e">
        <f>D15+7</f>
        <v>#REF!</v>
      </c>
      <c r="F15" s="362"/>
      <c r="G15" s="364" t="s">
        <v>892</v>
      </c>
      <c r="H15" s="362" t="s">
        <v>884</v>
      </c>
      <c r="I15" s="363" t="e">
        <f>I6+7</f>
        <v>#REF!</v>
      </c>
      <c r="J15" s="362"/>
      <c r="K15" s="363" t="e">
        <f>$I15+3</f>
        <v>#REF!</v>
      </c>
      <c r="L15" s="363" t="e">
        <f>$I15+4</f>
        <v>#REF!</v>
      </c>
      <c r="M15" s="363"/>
      <c r="N15" s="363"/>
      <c r="O15" s="363"/>
      <c r="P15" s="363"/>
      <c r="Q15" s="363" t="e">
        <f>$I15+3</f>
        <v>#REF!</v>
      </c>
      <c r="R15" s="363"/>
      <c r="S15" s="363" t="e">
        <f>$I15+4</f>
        <v>#REF!</v>
      </c>
      <c r="T15" s="362"/>
      <c r="U15" s="363"/>
      <c r="V15" s="362"/>
    </row>
    <row r="16" spans="1:22" s="365" customFormat="1">
      <c r="A16" s="923"/>
      <c r="B16" s="923"/>
      <c r="C16" s="935"/>
      <c r="D16" s="926"/>
      <c r="E16" s="926"/>
      <c r="F16" s="362"/>
      <c r="G16" s="366" t="s">
        <v>894</v>
      </c>
      <c r="H16" s="362" t="s">
        <v>886</v>
      </c>
      <c r="I16" s="363" t="e">
        <f t="shared" ref="I16:I41" si="0">I7+7</f>
        <v>#REF!</v>
      </c>
      <c r="J16" s="363" t="e">
        <f>$I16+3</f>
        <v>#REF!</v>
      </c>
      <c r="K16" s="363"/>
      <c r="L16" s="363"/>
      <c r="M16" s="363"/>
      <c r="N16" s="363"/>
      <c r="O16" s="363"/>
      <c r="P16" s="363"/>
      <c r="Q16" s="363"/>
      <c r="R16" s="363"/>
      <c r="S16" s="363"/>
      <c r="T16" s="363" t="e">
        <f>$I16+3</f>
        <v>#REF!</v>
      </c>
      <c r="U16" s="362"/>
      <c r="V16" s="363"/>
    </row>
    <row r="17" spans="1:22" s="365" customFormat="1">
      <c r="A17" s="923"/>
      <c r="B17" s="923"/>
      <c r="C17" s="935"/>
      <c r="D17" s="926"/>
      <c r="E17" s="926"/>
      <c r="F17" s="362"/>
      <c r="G17" s="366" t="s">
        <v>895</v>
      </c>
      <c r="H17" s="362" t="s">
        <v>888</v>
      </c>
      <c r="I17" s="363" t="e">
        <f t="shared" si="0"/>
        <v>#REF!</v>
      </c>
      <c r="J17" s="363"/>
      <c r="K17" s="363"/>
      <c r="L17" s="363"/>
      <c r="M17" s="363" t="e">
        <f>$I17+2</f>
        <v>#REF!</v>
      </c>
      <c r="N17" s="363" t="e">
        <f>$I17+3</f>
        <v>#REF!</v>
      </c>
      <c r="O17" s="362"/>
      <c r="P17" s="362"/>
      <c r="Q17" s="362"/>
      <c r="R17" s="362"/>
      <c r="S17" s="363"/>
      <c r="T17" s="363"/>
      <c r="U17" s="363" t="e">
        <f>I17+5</f>
        <v>#REF!</v>
      </c>
      <c r="V17" s="362"/>
    </row>
    <row r="18" spans="1:22" s="365" customFormat="1">
      <c r="A18" s="923"/>
      <c r="B18" s="923"/>
      <c r="C18" s="935"/>
      <c r="D18" s="926"/>
      <c r="E18" s="926"/>
      <c r="F18" s="362"/>
      <c r="G18" s="366" t="s">
        <v>896</v>
      </c>
      <c r="H18" s="362" t="s">
        <v>889</v>
      </c>
      <c r="I18" s="363" t="e">
        <f t="shared" si="0"/>
        <v>#REF!</v>
      </c>
      <c r="J18" s="363"/>
      <c r="K18" s="363"/>
      <c r="L18" s="363"/>
      <c r="M18" s="362"/>
      <c r="N18" s="362"/>
      <c r="O18" s="362"/>
      <c r="P18" s="362"/>
      <c r="Q18" s="362"/>
      <c r="R18" s="362"/>
      <c r="S18" s="363"/>
      <c r="T18" s="363"/>
      <c r="U18" s="363"/>
      <c r="V18" s="362"/>
    </row>
    <row r="19" spans="1:22" s="365" customFormat="1">
      <c r="A19" s="924"/>
      <c r="B19" s="924"/>
      <c r="C19" s="936"/>
      <c r="D19" s="927"/>
      <c r="E19" s="927"/>
      <c r="F19" s="362"/>
      <c r="G19" s="366" t="s">
        <v>896</v>
      </c>
      <c r="H19" s="362" t="s">
        <v>890</v>
      </c>
      <c r="I19" s="363" t="e">
        <f t="shared" si="0"/>
        <v>#REF!</v>
      </c>
      <c r="J19" s="363"/>
      <c r="K19" s="363"/>
      <c r="L19" s="362"/>
      <c r="M19" s="363" t="e">
        <f>$I19+2</f>
        <v>#REF!</v>
      </c>
      <c r="N19" s="363" t="e">
        <f>$I19+3</f>
        <v>#REF!</v>
      </c>
      <c r="O19" s="363"/>
      <c r="P19" s="363"/>
      <c r="Q19" s="363"/>
      <c r="R19" s="363"/>
      <c r="S19" s="363"/>
      <c r="T19" s="363"/>
      <c r="U19" s="363"/>
      <c r="V19" s="363"/>
    </row>
    <row r="20" spans="1:22" s="370" customFormat="1" ht="15.75" customHeight="1">
      <c r="A20" s="919" t="s">
        <v>891</v>
      </c>
      <c r="B20" s="919" t="e">
        <f>#REF!</f>
        <v>#REF!</v>
      </c>
      <c r="C20" s="931" t="e">
        <f>#REF!</f>
        <v>#REF!</v>
      </c>
      <c r="D20" s="928" t="e">
        <f>D11+7</f>
        <v>#REF!</v>
      </c>
      <c r="E20" s="928" t="e">
        <f>D20+7</f>
        <v>#REF!</v>
      </c>
      <c r="F20" s="367"/>
      <c r="G20" s="371" t="s">
        <v>892</v>
      </c>
      <c r="H20" s="367" t="s">
        <v>884</v>
      </c>
      <c r="I20" s="368" t="e">
        <f t="shared" si="0"/>
        <v>#REF!</v>
      </c>
      <c r="J20" s="368"/>
      <c r="K20" s="368"/>
      <c r="L20" s="367"/>
      <c r="M20" s="368"/>
      <c r="N20" s="368"/>
      <c r="O20" s="368"/>
      <c r="P20" s="368"/>
      <c r="Q20" s="368" t="e">
        <f>$I20+3</f>
        <v>#REF!</v>
      </c>
      <c r="R20" s="368"/>
      <c r="S20" s="368" t="e">
        <f>$I20+4</f>
        <v>#REF!</v>
      </c>
      <c r="T20" s="368"/>
      <c r="U20" s="367"/>
      <c r="V20" s="368"/>
    </row>
    <row r="21" spans="1:22" s="370" customFormat="1">
      <c r="A21" s="920"/>
      <c r="B21" s="920"/>
      <c r="C21" s="932"/>
      <c r="D21" s="929"/>
      <c r="E21" s="929"/>
      <c r="F21" s="367"/>
      <c r="G21" s="371" t="s">
        <v>897</v>
      </c>
      <c r="H21" s="367" t="s">
        <v>888</v>
      </c>
      <c r="I21" s="368" t="e">
        <f t="shared" si="0"/>
        <v>#REF!</v>
      </c>
      <c r="J21" s="368"/>
      <c r="K21" s="368"/>
      <c r="L21" s="367"/>
      <c r="M21" s="368" t="e">
        <f>$I21+2</f>
        <v>#REF!</v>
      </c>
      <c r="N21" s="368" t="e">
        <f>$I21+3</f>
        <v>#REF!</v>
      </c>
      <c r="O21" s="368"/>
      <c r="P21" s="368"/>
      <c r="Q21" s="368"/>
      <c r="R21" s="368"/>
      <c r="S21" s="368"/>
      <c r="T21" s="368"/>
      <c r="U21" s="368" t="e">
        <f>I21+5</f>
        <v>#REF!</v>
      </c>
      <c r="V21" s="368"/>
    </row>
    <row r="22" spans="1:22" s="370" customFormat="1">
      <c r="A22" s="920"/>
      <c r="B22" s="920"/>
      <c r="C22" s="932"/>
      <c r="D22" s="929"/>
      <c r="E22" s="929"/>
      <c r="F22" s="367"/>
      <c r="G22" s="371" t="s">
        <v>892</v>
      </c>
      <c r="H22" s="367" t="s">
        <v>893</v>
      </c>
      <c r="I22" s="368" t="e">
        <f t="shared" si="0"/>
        <v>#REF!</v>
      </c>
      <c r="J22" s="368"/>
      <c r="K22" s="368"/>
      <c r="L22" s="367"/>
      <c r="M22" s="368"/>
      <c r="N22" s="368"/>
      <c r="O22" s="368" t="e">
        <f>$I22+2</f>
        <v>#REF!</v>
      </c>
      <c r="P22" s="368" t="e">
        <f>$I22+2</f>
        <v>#REF!</v>
      </c>
      <c r="Q22" s="368"/>
      <c r="R22" s="368"/>
      <c r="S22" s="368"/>
      <c r="T22" s="368" t="e">
        <f>$I22+4</f>
        <v>#REF!</v>
      </c>
      <c r="U22" s="367"/>
      <c r="V22" s="368" t="e">
        <f>I22+5</f>
        <v>#REF!</v>
      </c>
    </row>
    <row r="23" spans="1:22" s="370" customFormat="1">
      <c r="A23" s="921"/>
      <c r="B23" s="921"/>
      <c r="C23" s="933"/>
      <c r="D23" s="930"/>
      <c r="E23" s="930"/>
      <c r="F23" s="367"/>
      <c r="G23" s="369" t="str">
        <f>G19</f>
        <v>2108E</v>
      </c>
      <c r="H23" s="367" t="s">
        <v>890</v>
      </c>
      <c r="I23" s="368" t="e">
        <f t="shared" si="0"/>
        <v>#REF!</v>
      </c>
      <c r="J23" s="368"/>
      <c r="K23" s="368"/>
      <c r="L23" s="367"/>
      <c r="M23" s="368" t="e">
        <f>$I23+2</f>
        <v>#REF!</v>
      </c>
      <c r="N23" s="368" t="e">
        <f>$I23+3</f>
        <v>#REF!</v>
      </c>
      <c r="O23" s="368"/>
      <c r="P23" s="368"/>
      <c r="Q23" s="368"/>
      <c r="R23" s="368"/>
      <c r="S23" s="368"/>
      <c r="T23" s="368"/>
      <c r="U23" s="367"/>
      <c r="V23" s="368"/>
    </row>
    <row r="24" spans="1:22" s="365" customFormat="1">
      <c r="A24" s="922" t="s">
        <v>882</v>
      </c>
      <c r="B24" s="922" t="e">
        <f>#REF!</f>
        <v>#REF!</v>
      </c>
      <c r="C24" s="934" t="e">
        <f>#REF!</f>
        <v>#REF!</v>
      </c>
      <c r="D24" s="925" t="e">
        <f>D15+7</f>
        <v>#REF!</v>
      </c>
      <c r="E24" s="925" t="e">
        <f>D24+7</f>
        <v>#REF!</v>
      </c>
      <c r="F24" s="362"/>
      <c r="G24" s="364" t="s">
        <v>892</v>
      </c>
      <c r="H24" s="362" t="s">
        <v>884</v>
      </c>
      <c r="I24" s="363" t="e">
        <f>I15+7</f>
        <v>#REF!</v>
      </c>
      <c r="J24" s="362"/>
      <c r="K24" s="363" t="e">
        <f>$I24+3</f>
        <v>#REF!</v>
      </c>
      <c r="L24" s="363" t="e">
        <f>$I24+4</f>
        <v>#REF!</v>
      </c>
      <c r="M24" s="363"/>
      <c r="N24" s="363"/>
      <c r="O24" s="363"/>
      <c r="P24" s="363"/>
      <c r="Q24" s="363" t="e">
        <f>$I24+3</f>
        <v>#REF!</v>
      </c>
      <c r="R24" s="363"/>
      <c r="S24" s="363" t="e">
        <f>$I24+4</f>
        <v>#REF!</v>
      </c>
      <c r="T24" s="362"/>
      <c r="U24" s="363"/>
      <c r="V24" s="362"/>
    </row>
    <row r="25" spans="1:22" s="365" customFormat="1">
      <c r="A25" s="923"/>
      <c r="B25" s="923"/>
      <c r="C25" s="935"/>
      <c r="D25" s="926"/>
      <c r="E25" s="926"/>
      <c r="F25" s="362"/>
      <c r="G25" s="366" t="s">
        <v>898</v>
      </c>
      <c r="H25" s="362" t="s">
        <v>886</v>
      </c>
      <c r="I25" s="363" t="e">
        <f t="shared" si="0"/>
        <v>#REF!</v>
      </c>
      <c r="J25" s="363" t="e">
        <f>$I25+3</f>
        <v>#REF!</v>
      </c>
      <c r="K25" s="363"/>
      <c r="L25" s="363"/>
      <c r="M25" s="363"/>
      <c r="N25" s="363"/>
      <c r="O25" s="363"/>
      <c r="P25" s="363"/>
      <c r="Q25" s="363"/>
      <c r="R25" s="363"/>
      <c r="S25" s="363"/>
      <c r="T25" s="363" t="e">
        <f>$I25+3</f>
        <v>#REF!</v>
      </c>
      <c r="U25" s="362"/>
      <c r="V25" s="363"/>
    </row>
    <row r="26" spans="1:22" s="365" customFormat="1">
      <c r="A26" s="923"/>
      <c r="B26" s="923"/>
      <c r="C26" s="935"/>
      <c r="D26" s="926"/>
      <c r="E26" s="926"/>
      <c r="F26" s="362"/>
      <c r="G26" s="366" t="s">
        <v>895</v>
      </c>
      <c r="H26" s="362" t="s">
        <v>888</v>
      </c>
      <c r="I26" s="363" t="e">
        <f t="shared" si="0"/>
        <v>#REF!</v>
      </c>
      <c r="J26" s="363"/>
      <c r="K26" s="363"/>
      <c r="L26" s="363"/>
      <c r="M26" s="363" t="e">
        <f>$I26+2</f>
        <v>#REF!</v>
      </c>
      <c r="N26" s="363" t="e">
        <f>$I26+3</f>
        <v>#REF!</v>
      </c>
      <c r="O26" s="362"/>
      <c r="P26" s="362"/>
      <c r="Q26" s="362"/>
      <c r="R26" s="362"/>
      <c r="S26" s="363"/>
      <c r="T26" s="363"/>
      <c r="U26" s="363" t="e">
        <f>I26+5</f>
        <v>#REF!</v>
      </c>
      <c r="V26" s="362"/>
    </row>
    <row r="27" spans="1:22" s="365" customFormat="1">
      <c r="A27" s="923"/>
      <c r="B27" s="923"/>
      <c r="C27" s="935"/>
      <c r="D27" s="926"/>
      <c r="E27" s="926"/>
      <c r="F27" s="362"/>
      <c r="G27" s="366" t="s">
        <v>895</v>
      </c>
      <c r="H27" s="362" t="s">
        <v>889</v>
      </c>
      <c r="I27" s="363" t="e">
        <f t="shared" si="0"/>
        <v>#REF!</v>
      </c>
      <c r="J27" s="363"/>
      <c r="K27" s="363"/>
      <c r="L27" s="363"/>
      <c r="M27" s="362"/>
      <c r="N27" s="362"/>
      <c r="O27" s="362"/>
      <c r="P27" s="362"/>
      <c r="Q27" s="362"/>
      <c r="R27" s="362"/>
      <c r="S27" s="363"/>
      <c r="T27" s="363"/>
      <c r="U27" s="363"/>
      <c r="V27" s="362"/>
    </row>
    <row r="28" spans="1:22" s="365" customFormat="1">
      <c r="A28" s="924"/>
      <c r="B28" s="924"/>
      <c r="C28" s="936"/>
      <c r="D28" s="927"/>
      <c r="E28" s="927"/>
      <c r="F28" s="362"/>
      <c r="G28" s="366" t="s">
        <v>895</v>
      </c>
      <c r="H28" s="362" t="s">
        <v>890</v>
      </c>
      <c r="I28" s="363" t="e">
        <f t="shared" si="0"/>
        <v>#REF!</v>
      </c>
      <c r="J28" s="363"/>
      <c r="K28" s="363"/>
      <c r="L28" s="362"/>
      <c r="M28" s="363" t="e">
        <f>$I28+2</f>
        <v>#REF!</v>
      </c>
      <c r="N28" s="363" t="e">
        <f>$I28+3</f>
        <v>#REF!</v>
      </c>
      <c r="O28" s="363"/>
      <c r="P28" s="363"/>
      <c r="Q28" s="363"/>
      <c r="R28" s="363"/>
      <c r="S28" s="363"/>
      <c r="T28" s="363"/>
      <c r="U28" s="363"/>
      <c r="V28" s="363"/>
    </row>
    <row r="29" spans="1:22" s="370" customFormat="1" ht="15.75" customHeight="1">
      <c r="A29" s="919" t="s">
        <v>891</v>
      </c>
      <c r="B29" s="919" t="e">
        <f>#REF!</f>
        <v>#REF!</v>
      </c>
      <c r="C29" s="931" t="e">
        <f>#REF!</f>
        <v>#REF!</v>
      </c>
      <c r="D29" s="928" t="e">
        <f>D20+7</f>
        <v>#REF!</v>
      </c>
      <c r="E29" s="928" t="e">
        <f>D29+7</f>
        <v>#REF!</v>
      </c>
      <c r="F29" s="367"/>
      <c r="G29" s="369" t="str">
        <f>G24</f>
        <v>2105N</v>
      </c>
      <c r="H29" s="367" t="s">
        <v>884</v>
      </c>
      <c r="I29" s="368" t="e">
        <f t="shared" si="0"/>
        <v>#REF!</v>
      </c>
      <c r="J29" s="368"/>
      <c r="K29" s="368"/>
      <c r="L29" s="367"/>
      <c r="M29" s="368"/>
      <c r="N29" s="368"/>
      <c r="O29" s="368"/>
      <c r="P29" s="368"/>
      <c r="Q29" s="368" t="e">
        <f>$I29+3</f>
        <v>#REF!</v>
      </c>
      <c r="R29" s="368"/>
      <c r="S29" s="368" t="e">
        <f>$I29+4</f>
        <v>#REF!</v>
      </c>
      <c r="T29" s="368"/>
      <c r="U29" s="367"/>
      <c r="V29" s="368"/>
    </row>
    <row r="30" spans="1:22" s="370" customFormat="1">
      <c r="A30" s="920"/>
      <c r="B30" s="920"/>
      <c r="C30" s="932"/>
      <c r="D30" s="929"/>
      <c r="E30" s="929"/>
      <c r="F30" s="367"/>
      <c r="G30" s="371" t="str">
        <f>G26</f>
        <v>2109E</v>
      </c>
      <c r="H30" s="367" t="s">
        <v>888</v>
      </c>
      <c r="I30" s="368" t="e">
        <f t="shared" si="0"/>
        <v>#REF!</v>
      </c>
      <c r="J30" s="368"/>
      <c r="K30" s="368"/>
      <c r="L30" s="367"/>
      <c r="M30" s="368" t="e">
        <f>$I30+2</f>
        <v>#REF!</v>
      </c>
      <c r="N30" s="368" t="e">
        <f>$I30+3</f>
        <v>#REF!</v>
      </c>
      <c r="O30" s="368"/>
      <c r="P30" s="368"/>
      <c r="Q30" s="368"/>
      <c r="R30" s="368"/>
      <c r="S30" s="368"/>
      <c r="T30" s="368"/>
      <c r="U30" s="368" t="e">
        <f>I30+5</f>
        <v>#REF!</v>
      </c>
      <c r="V30" s="368"/>
    </row>
    <row r="31" spans="1:22" s="370" customFormat="1">
      <c r="A31" s="920"/>
      <c r="B31" s="920"/>
      <c r="C31" s="932"/>
      <c r="D31" s="929"/>
      <c r="E31" s="929"/>
      <c r="F31" s="367"/>
      <c r="G31" s="371" t="s">
        <v>892</v>
      </c>
      <c r="H31" s="367" t="s">
        <v>893</v>
      </c>
      <c r="I31" s="368" t="e">
        <f t="shared" si="0"/>
        <v>#REF!</v>
      </c>
      <c r="J31" s="368"/>
      <c r="K31" s="368"/>
      <c r="L31" s="367"/>
      <c r="M31" s="368"/>
      <c r="N31" s="368"/>
      <c r="O31" s="368" t="e">
        <f>$I31+2</f>
        <v>#REF!</v>
      </c>
      <c r="P31" s="368" t="e">
        <f>$I31+2</f>
        <v>#REF!</v>
      </c>
      <c r="Q31" s="368"/>
      <c r="R31" s="368"/>
      <c r="S31" s="368"/>
      <c r="T31" s="368" t="e">
        <f>$I31+4</f>
        <v>#REF!</v>
      </c>
      <c r="U31" s="367"/>
      <c r="V31" s="368" t="e">
        <f>I31+5</f>
        <v>#REF!</v>
      </c>
    </row>
    <row r="32" spans="1:22" s="370" customFormat="1">
      <c r="A32" s="921"/>
      <c r="B32" s="921"/>
      <c r="C32" s="933"/>
      <c r="D32" s="930"/>
      <c r="E32" s="930"/>
      <c r="F32" s="367"/>
      <c r="G32" s="369" t="s">
        <v>895</v>
      </c>
      <c r="H32" s="367" t="s">
        <v>890</v>
      </c>
      <c r="I32" s="368" t="e">
        <f t="shared" si="0"/>
        <v>#REF!</v>
      </c>
      <c r="J32" s="368"/>
      <c r="K32" s="368"/>
      <c r="L32" s="367"/>
      <c r="M32" s="368" t="e">
        <f>$I32+2</f>
        <v>#REF!</v>
      </c>
      <c r="N32" s="368" t="e">
        <f>$I32+3</f>
        <v>#REF!</v>
      </c>
      <c r="O32" s="368"/>
      <c r="P32" s="368"/>
      <c r="Q32" s="368"/>
      <c r="R32" s="368"/>
      <c r="S32" s="368"/>
      <c r="T32" s="368"/>
      <c r="U32" s="367"/>
      <c r="V32" s="368"/>
    </row>
    <row r="33" spans="1:22" s="365" customFormat="1">
      <c r="A33" s="922" t="s">
        <v>882</v>
      </c>
      <c r="B33" s="922" t="e">
        <f>#REF!</f>
        <v>#REF!</v>
      </c>
      <c r="C33" s="934" t="e">
        <f>#REF!</f>
        <v>#REF!</v>
      </c>
      <c r="D33" s="925" t="e">
        <f>D24+7</f>
        <v>#REF!</v>
      </c>
      <c r="E33" s="925" t="e">
        <f>D33+7</f>
        <v>#REF!</v>
      </c>
      <c r="F33" s="362"/>
      <c r="G33" s="364" t="s">
        <v>899</v>
      </c>
      <c r="H33" s="362" t="s">
        <v>884</v>
      </c>
      <c r="I33" s="363" t="e">
        <f>I24+7</f>
        <v>#REF!</v>
      </c>
      <c r="J33" s="362"/>
      <c r="K33" s="363" t="e">
        <f>$I33+3</f>
        <v>#REF!</v>
      </c>
      <c r="L33" s="363" t="e">
        <f>$I33+4</f>
        <v>#REF!</v>
      </c>
      <c r="M33" s="363"/>
      <c r="N33" s="363"/>
      <c r="O33" s="363"/>
      <c r="P33" s="363"/>
      <c r="Q33" s="363" t="e">
        <f>$I33+3</f>
        <v>#REF!</v>
      </c>
      <c r="R33" s="363"/>
      <c r="S33" s="363" t="e">
        <f>$I33+4</f>
        <v>#REF!</v>
      </c>
      <c r="T33" s="362"/>
      <c r="U33" s="363"/>
      <c r="V33" s="362"/>
    </row>
    <row r="34" spans="1:22" s="365" customFormat="1">
      <c r="A34" s="923"/>
      <c r="B34" s="923"/>
      <c r="C34" s="935"/>
      <c r="D34" s="926"/>
      <c r="E34" s="926"/>
      <c r="F34" s="362"/>
      <c r="G34" s="366" t="s">
        <v>900</v>
      </c>
      <c r="H34" s="362" t="s">
        <v>886</v>
      </c>
      <c r="I34" s="363" t="e">
        <f t="shared" si="0"/>
        <v>#REF!</v>
      </c>
      <c r="J34" s="363" t="e">
        <f>$I34+3</f>
        <v>#REF!</v>
      </c>
      <c r="K34" s="363"/>
      <c r="L34" s="363"/>
      <c r="M34" s="363"/>
      <c r="N34" s="363"/>
      <c r="O34" s="363"/>
      <c r="P34" s="363"/>
      <c r="Q34" s="363"/>
      <c r="R34" s="363"/>
      <c r="S34" s="363"/>
      <c r="T34" s="363" t="e">
        <f>$I34+3</f>
        <v>#REF!</v>
      </c>
      <c r="U34" s="362"/>
      <c r="V34" s="363"/>
    </row>
    <row r="35" spans="1:22" s="365" customFormat="1">
      <c r="A35" s="923"/>
      <c r="B35" s="923"/>
      <c r="C35" s="935"/>
      <c r="D35" s="926"/>
      <c r="E35" s="926"/>
      <c r="F35" s="362"/>
      <c r="G35" s="366" t="s">
        <v>901</v>
      </c>
      <c r="H35" s="362" t="s">
        <v>888</v>
      </c>
      <c r="I35" s="363" t="e">
        <f t="shared" si="0"/>
        <v>#REF!</v>
      </c>
      <c r="J35" s="363"/>
      <c r="K35" s="363"/>
      <c r="L35" s="363"/>
      <c r="M35" s="363" t="e">
        <f>$I35+2</f>
        <v>#REF!</v>
      </c>
      <c r="N35" s="363" t="e">
        <f>$I35+3</f>
        <v>#REF!</v>
      </c>
      <c r="O35" s="362"/>
      <c r="P35" s="362"/>
      <c r="Q35" s="362"/>
      <c r="R35" s="362"/>
      <c r="S35" s="363"/>
      <c r="T35" s="363"/>
      <c r="U35" s="363" t="e">
        <f>I35+5</f>
        <v>#REF!</v>
      </c>
      <c r="V35" s="362"/>
    </row>
    <row r="36" spans="1:22" s="365" customFormat="1">
      <c r="A36" s="923"/>
      <c r="B36" s="923"/>
      <c r="C36" s="935"/>
      <c r="D36" s="926"/>
      <c r="E36" s="926"/>
      <c r="F36" s="362"/>
      <c r="G36" s="366" t="s">
        <v>902</v>
      </c>
      <c r="H36" s="362" t="s">
        <v>889</v>
      </c>
      <c r="I36" s="363" t="e">
        <f t="shared" si="0"/>
        <v>#REF!</v>
      </c>
      <c r="J36" s="363"/>
      <c r="K36" s="363"/>
      <c r="L36" s="363"/>
      <c r="M36" s="362"/>
      <c r="N36" s="362"/>
      <c r="O36" s="362"/>
      <c r="P36" s="362"/>
      <c r="Q36" s="362"/>
      <c r="R36" s="362"/>
      <c r="S36" s="363"/>
      <c r="T36" s="363"/>
      <c r="U36" s="363"/>
      <c r="V36" s="362"/>
    </row>
    <row r="37" spans="1:22" s="365" customFormat="1">
      <c r="A37" s="924"/>
      <c r="B37" s="924"/>
      <c r="C37" s="936"/>
      <c r="D37" s="927"/>
      <c r="E37" s="927"/>
      <c r="F37" s="362"/>
      <c r="G37" s="366" t="s">
        <v>903</v>
      </c>
      <c r="H37" s="362" t="s">
        <v>890</v>
      </c>
      <c r="I37" s="363" t="e">
        <f t="shared" si="0"/>
        <v>#REF!</v>
      </c>
      <c r="J37" s="363"/>
      <c r="K37" s="363"/>
      <c r="L37" s="362"/>
      <c r="M37" s="363" t="e">
        <f>$I37+2</f>
        <v>#REF!</v>
      </c>
      <c r="N37" s="363" t="e">
        <f>$I37+3</f>
        <v>#REF!</v>
      </c>
      <c r="O37" s="363"/>
      <c r="P37" s="363"/>
      <c r="Q37" s="363"/>
      <c r="R37" s="363"/>
      <c r="S37" s="363"/>
      <c r="T37" s="363"/>
      <c r="U37" s="363"/>
      <c r="V37" s="363"/>
    </row>
    <row r="38" spans="1:22" s="370" customFormat="1" ht="15.75" customHeight="1">
      <c r="A38" s="919" t="s">
        <v>891</v>
      </c>
      <c r="B38" s="919" t="e">
        <f>#REF!</f>
        <v>#REF!</v>
      </c>
      <c r="C38" s="931" t="e">
        <f>#REF!</f>
        <v>#REF!</v>
      </c>
      <c r="D38" s="928" t="e">
        <f>D29+7</f>
        <v>#REF!</v>
      </c>
      <c r="E38" s="928" t="e">
        <f>D38+7</f>
        <v>#REF!</v>
      </c>
      <c r="F38" s="367"/>
      <c r="G38" s="369" t="str">
        <f>G33</f>
        <v>2109N</v>
      </c>
      <c r="H38" s="367" t="s">
        <v>884</v>
      </c>
      <c r="I38" s="368" t="e">
        <f t="shared" si="0"/>
        <v>#REF!</v>
      </c>
      <c r="J38" s="368"/>
      <c r="K38" s="368"/>
      <c r="L38" s="367"/>
      <c r="M38" s="368"/>
      <c r="N38" s="368"/>
      <c r="O38" s="368"/>
      <c r="P38" s="368"/>
      <c r="Q38" s="368" t="e">
        <f>$I38+3</f>
        <v>#REF!</v>
      </c>
      <c r="R38" s="368"/>
      <c r="S38" s="368" t="e">
        <f>$I38+4</f>
        <v>#REF!</v>
      </c>
      <c r="T38" s="368"/>
      <c r="U38" s="367"/>
      <c r="V38" s="368"/>
    </row>
    <row r="39" spans="1:22" s="370" customFormat="1">
      <c r="A39" s="920"/>
      <c r="B39" s="920"/>
      <c r="C39" s="932"/>
      <c r="D39" s="929"/>
      <c r="E39" s="929"/>
      <c r="F39" s="367"/>
      <c r="G39" s="371" t="s">
        <v>901</v>
      </c>
      <c r="H39" s="367" t="s">
        <v>888</v>
      </c>
      <c r="I39" s="368" t="e">
        <f t="shared" si="0"/>
        <v>#REF!</v>
      </c>
      <c r="J39" s="368"/>
      <c r="K39" s="368"/>
      <c r="L39" s="367"/>
      <c r="M39" s="368" t="e">
        <f>$I39+2</f>
        <v>#REF!</v>
      </c>
      <c r="N39" s="368" t="e">
        <f>$I39+3</f>
        <v>#REF!</v>
      </c>
      <c r="O39" s="368"/>
      <c r="P39" s="368"/>
      <c r="Q39" s="368"/>
      <c r="R39" s="368"/>
      <c r="S39" s="368"/>
      <c r="T39" s="368"/>
      <c r="U39" s="368" t="e">
        <f>I39+5</f>
        <v>#REF!</v>
      </c>
      <c r="V39" s="368"/>
    </row>
    <row r="40" spans="1:22" s="370" customFormat="1">
      <c r="A40" s="920"/>
      <c r="B40" s="920"/>
      <c r="C40" s="932"/>
      <c r="D40" s="929"/>
      <c r="E40" s="929"/>
      <c r="F40" s="367"/>
      <c r="G40" s="371" t="s">
        <v>883</v>
      </c>
      <c r="H40" s="367" t="s">
        <v>893</v>
      </c>
      <c r="I40" s="368" t="e">
        <f t="shared" si="0"/>
        <v>#REF!</v>
      </c>
      <c r="J40" s="368"/>
      <c r="K40" s="368"/>
      <c r="L40" s="367"/>
      <c r="M40" s="368"/>
      <c r="N40" s="368"/>
      <c r="O40" s="368" t="e">
        <f>$I40+2</f>
        <v>#REF!</v>
      </c>
      <c r="P40" s="368" t="e">
        <f>$I40+2</f>
        <v>#REF!</v>
      </c>
      <c r="Q40" s="368"/>
      <c r="R40" s="368"/>
      <c r="S40" s="368"/>
      <c r="T40" s="368" t="e">
        <f>$I40+4</f>
        <v>#REF!</v>
      </c>
      <c r="U40" s="367"/>
      <c r="V40" s="368" t="e">
        <f>I40+5</f>
        <v>#REF!</v>
      </c>
    </row>
    <row r="41" spans="1:22" s="370" customFormat="1">
      <c r="A41" s="921"/>
      <c r="B41" s="921"/>
      <c r="C41" s="933"/>
      <c r="D41" s="930"/>
      <c r="E41" s="930"/>
      <c r="F41" s="367"/>
      <c r="G41" s="369" t="str">
        <f>G37</f>
        <v>2105E</v>
      </c>
      <c r="H41" s="367" t="s">
        <v>890</v>
      </c>
      <c r="I41" s="368" t="e">
        <f t="shared" si="0"/>
        <v>#REF!</v>
      </c>
      <c r="J41" s="368"/>
      <c r="K41" s="368"/>
      <c r="L41" s="367"/>
      <c r="M41" s="368" t="e">
        <f>$I41+2</f>
        <v>#REF!</v>
      </c>
      <c r="N41" s="368" t="e">
        <f>$I41+3</f>
        <v>#REF!</v>
      </c>
      <c r="O41" s="368"/>
      <c r="P41" s="368"/>
      <c r="Q41" s="368"/>
      <c r="R41" s="368"/>
      <c r="S41" s="368"/>
      <c r="T41" s="368"/>
      <c r="U41" s="367"/>
      <c r="V41" s="368"/>
    </row>
  </sheetData>
  <sheetProtection sheet="1" formatCells="0" formatColumns="0" formatRows="0" insertColumns="0" insertRows="0" insertHyperlinks="0" deleteColumns="0" deleteRows="0" pivotTables="0"/>
  <mergeCells count="40">
    <mergeCell ref="E38:E41"/>
    <mergeCell ref="C24:C28"/>
    <mergeCell ref="E24:E28"/>
    <mergeCell ref="C6:C10"/>
    <mergeCell ref="D6:D10"/>
    <mergeCell ref="E6:E10"/>
    <mergeCell ref="C11:C14"/>
    <mergeCell ref="C15:C19"/>
    <mergeCell ref="E15:E19"/>
    <mergeCell ref="E11:E14"/>
    <mergeCell ref="C38:C41"/>
    <mergeCell ref="D38:D41"/>
    <mergeCell ref="D33:D37"/>
    <mergeCell ref="D29:D32"/>
    <mergeCell ref="D24:D28"/>
    <mergeCell ref="E20:E23"/>
    <mergeCell ref="E29:E32"/>
    <mergeCell ref="E33:E37"/>
    <mergeCell ref="C20:C23"/>
    <mergeCell ref="D20:D23"/>
    <mergeCell ref="C33:C37"/>
    <mergeCell ref="D15:D19"/>
    <mergeCell ref="D11:D14"/>
    <mergeCell ref="C29:C32"/>
    <mergeCell ref="B6:B10"/>
    <mergeCell ref="B11:B14"/>
    <mergeCell ref="B15:B19"/>
    <mergeCell ref="B20:B23"/>
    <mergeCell ref="B24:B28"/>
    <mergeCell ref="B38:B41"/>
    <mergeCell ref="A33:A37"/>
    <mergeCell ref="A38:A41"/>
    <mergeCell ref="B29:B32"/>
    <mergeCell ref="A6:A10"/>
    <mergeCell ref="A11:A14"/>
    <mergeCell ref="A15:A19"/>
    <mergeCell ref="A20:A23"/>
    <mergeCell ref="A24:A28"/>
    <mergeCell ref="A29:A32"/>
    <mergeCell ref="B33:B3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">
    <tabColor theme="0" tint="-0.249977111117893"/>
    <pageSetUpPr fitToPage="1"/>
  </sheetPr>
  <dimension ref="A1:S164"/>
  <sheetViews>
    <sheetView view="pageBreakPreview" topLeftCell="A7" zoomScaleNormal="85" zoomScaleSheetLayoutView="100" workbookViewId="0">
      <selection activeCell="C128" sqref="C128"/>
    </sheetView>
  </sheetViews>
  <sheetFormatPr defaultRowHeight="12.75"/>
  <cols>
    <col min="1" max="1" width="16" customWidth="1"/>
    <col min="2" max="2" width="17.28515625" customWidth="1"/>
    <col min="3" max="3" width="11.5703125" bestFit="1" customWidth="1"/>
    <col min="4" max="4" width="14.5703125" customWidth="1"/>
    <col min="5" max="5" width="14.5703125" hidden="1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5" customWidth="1"/>
    <col min="11" max="11" width="15.85546875" customWidth="1"/>
    <col min="12" max="12" width="17" customWidth="1"/>
    <col min="13" max="13" width="15.7109375" hidden="1" customWidth="1"/>
    <col min="14" max="14" width="15.7109375" customWidth="1"/>
    <col min="15" max="15" width="16.28515625" customWidth="1"/>
    <col min="16" max="16" width="16.28515625" hidden="1" customWidth="1"/>
    <col min="17" max="17" width="16.140625" customWidth="1"/>
  </cols>
  <sheetData>
    <row r="1" spans="1:19" ht="20.25">
      <c r="A1">
        <v>152693</v>
      </c>
      <c r="D1" s="9" t="s">
        <v>115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9" ht="14.25">
      <c r="D2" s="8" t="s">
        <v>116</v>
      </c>
      <c r="E2" s="8"/>
      <c r="F2" s="8"/>
      <c r="G2" s="8"/>
      <c r="H2" s="8"/>
      <c r="I2" s="8"/>
      <c r="J2" s="8"/>
      <c r="M2" s="6"/>
      <c r="N2" s="6"/>
      <c r="O2" s="6"/>
      <c r="P2" s="6"/>
      <c r="Q2" s="6"/>
      <c r="R2" s="6"/>
      <c r="S2" s="6"/>
    </row>
    <row r="3" spans="1:19" ht="14.25">
      <c r="D3" s="8" t="s">
        <v>117</v>
      </c>
      <c r="E3" s="8"/>
      <c r="F3" s="8"/>
      <c r="G3" s="8"/>
      <c r="H3" s="8"/>
      <c r="I3" s="8"/>
      <c r="J3" s="8"/>
      <c r="M3" s="8"/>
      <c r="N3" s="8"/>
      <c r="O3" s="8"/>
      <c r="P3" s="8"/>
      <c r="Q3" s="8"/>
      <c r="R3" s="8"/>
      <c r="S3" s="8"/>
    </row>
    <row r="5" spans="1:19" ht="15.75">
      <c r="A5" s="95" t="s">
        <v>118</v>
      </c>
    </row>
    <row r="6" spans="1:19" ht="15.75">
      <c r="A6" s="95"/>
    </row>
    <row r="7" spans="1:19" ht="15.75">
      <c r="A7" s="96" t="s">
        <v>904</v>
      </c>
      <c r="B7" s="96" t="s">
        <v>905</v>
      </c>
    </row>
    <row r="8" spans="1:19" ht="15.75">
      <c r="A8" s="96" t="s">
        <v>217</v>
      </c>
      <c r="B8" s="96" t="s">
        <v>906</v>
      </c>
      <c r="C8" s="96"/>
    </row>
    <row r="9" spans="1:19" ht="15.75">
      <c r="A9" s="96" t="s">
        <v>907</v>
      </c>
      <c r="B9" s="96" t="s">
        <v>908</v>
      </c>
      <c r="C9" s="96"/>
    </row>
    <row r="10" spans="1:19" ht="15.75">
      <c r="A10" s="96" t="s">
        <v>219</v>
      </c>
      <c r="B10" s="96" t="s">
        <v>909</v>
      </c>
      <c r="C10" s="96"/>
    </row>
    <row r="11" spans="1:19" ht="15.75">
      <c r="A11" s="96" t="s">
        <v>910</v>
      </c>
      <c r="B11" s="96" t="s">
        <v>911</v>
      </c>
      <c r="C11" s="96"/>
    </row>
    <row r="12" spans="1:19" ht="15.75">
      <c r="A12" s="96" t="s">
        <v>912</v>
      </c>
      <c r="B12" s="96" t="s">
        <v>913</v>
      </c>
      <c r="C12" s="96"/>
    </row>
    <row r="13" spans="1:19" ht="15.75">
      <c r="A13" s="96" t="s">
        <v>786</v>
      </c>
      <c r="B13" s="96" t="s">
        <v>914</v>
      </c>
      <c r="C13" s="96"/>
    </row>
    <row r="15" spans="1:19" ht="24.95" customHeight="1">
      <c r="A15" s="51" t="s">
        <v>915</v>
      </c>
      <c r="B15" s="1"/>
      <c r="C15" s="2"/>
      <c r="D15" s="3" t="s">
        <v>916</v>
      </c>
      <c r="E15" s="3"/>
      <c r="F15" s="3"/>
      <c r="G15" s="3"/>
      <c r="H15" s="3"/>
      <c r="I15" s="3"/>
      <c r="J15" s="3"/>
      <c r="K15" s="4"/>
      <c r="L15" s="4"/>
      <c r="M15" s="4"/>
      <c r="N15" s="166"/>
      <c r="O15" s="166"/>
      <c r="P15" s="166"/>
      <c r="Q15" s="167"/>
    </row>
    <row r="16" spans="1:19" ht="30">
      <c r="A16" s="768" t="s">
        <v>127</v>
      </c>
      <c r="B16" s="768"/>
      <c r="C16" s="768" t="s">
        <v>128</v>
      </c>
      <c r="D16" s="768" t="s">
        <v>917</v>
      </c>
      <c r="E16" s="46" t="s">
        <v>918</v>
      </c>
      <c r="F16" s="46" t="s">
        <v>918</v>
      </c>
      <c r="G16" s="46" t="s">
        <v>579</v>
      </c>
      <c r="H16" s="46" t="s">
        <v>918</v>
      </c>
      <c r="I16" s="46" t="s">
        <v>918</v>
      </c>
      <c r="J16" s="46" t="s">
        <v>224</v>
      </c>
      <c r="K16" s="46" t="s">
        <v>349</v>
      </c>
      <c r="L16" s="46" t="s">
        <v>698</v>
      </c>
      <c r="M16" s="46" t="s">
        <v>203</v>
      </c>
      <c r="N16" s="46" t="s">
        <v>919</v>
      </c>
      <c r="O16" s="46" t="s">
        <v>920</v>
      </c>
      <c r="Q16" s="46" t="s">
        <v>203</v>
      </c>
    </row>
    <row r="17" spans="1:17" ht="15">
      <c r="A17" s="768"/>
      <c r="B17" s="768"/>
      <c r="C17" s="768"/>
      <c r="D17" s="768"/>
      <c r="E17" s="92" t="s">
        <v>701</v>
      </c>
      <c r="F17" s="92" t="s">
        <v>701</v>
      </c>
      <c r="G17" s="92" t="s">
        <v>76</v>
      </c>
      <c r="H17" s="92" t="s">
        <v>701</v>
      </c>
      <c r="I17" s="92" t="s">
        <v>80</v>
      </c>
      <c r="J17" s="92" t="s">
        <v>86</v>
      </c>
      <c r="K17" s="92" t="s">
        <v>701</v>
      </c>
      <c r="L17" s="92" t="s">
        <v>80</v>
      </c>
      <c r="M17" s="92" t="s">
        <v>86</v>
      </c>
      <c r="N17" s="92" t="s">
        <v>84</v>
      </c>
      <c r="O17" s="92" t="s">
        <v>86</v>
      </c>
      <c r="Q17" s="92" t="s">
        <v>701</v>
      </c>
    </row>
    <row r="18" spans="1:17" ht="15">
      <c r="A18" s="768"/>
      <c r="B18" s="768"/>
      <c r="C18" s="768"/>
      <c r="D18" s="768"/>
      <c r="E18" s="47" t="s">
        <v>132</v>
      </c>
      <c r="F18" s="47"/>
      <c r="G18" s="47" t="s">
        <v>133</v>
      </c>
      <c r="H18" s="47"/>
      <c r="I18" s="47" t="s">
        <v>921</v>
      </c>
      <c r="J18" s="47" t="s">
        <v>547</v>
      </c>
      <c r="K18" s="47" t="s">
        <v>206</v>
      </c>
      <c r="L18" s="47" t="s">
        <v>816</v>
      </c>
      <c r="M18" s="47" t="s">
        <v>606</v>
      </c>
      <c r="N18" s="47" t="s">
        <v>605</v>
      </c>
      <c r="O18" s="47" t="s">
        <v>606</v>
      </c>
      <c r="Q18" s="47" t="s">
        <v>227</v>
      </c>
    </row>
    <row r="19" spans="1:17" ht="25.5" hidden="1" customHeight="1">
      <c r="A19" s="778" t="s">
        <v>190</v>
      </c>
      <c r="B19" s="779"/>
      <c r="C19" s="104" t="s">
        <v>232</v>
      </c>
      <c r="D19" s="36">
        <v>42007</v>
      </c>
      <c r="E19" s="36"/>
      <c r="F19" s="37"/>
      <c r="G19" s="37">
        <f>D19+3</f>
        <v>42010</v>
      </c>
      <c r="H19" s="37"/>
      <c r="I19" s="37"/>
      <c r="J19" s="99">
        <f>D19+8</f>
        <v>42015</v>
      </c>
      <c r="K19" s="99">
        <f>D19+9</f>
        <v>42016</v>
      </c>
      <c r="L19" s="99">
        <f>D19+12</f>
        <v>42019</v>
      </c>
      <c r="M19" s="99"/>
      <c r="N19" s="99">
        <f>D19+13</f>
        <v>42020</v>
      </c>
      <c r="O19" s="99">
        <f>D19+14</f>
        <v>42021</v>
      </c>
      <c r="P19" s="30"/>
      <c r="Q19" s="99">
        <f>D19+17</f>
        <v>42024</v>
      </c>
    </row>
    <row r="20" spans="1:17" ht="25.5" hidden="1" customHeight="1">
      <c r="A20" s="778" t="s">
        <v>922</v>
      </c>
      <c r="B20" s="779"/>
      <c r="C20" s="104" t="s">
        <v>752</v>
      </c>
      <c r="D20" s="36">
        <f t="shared" ref="D20:D76" si="0">D19+7</f>
        <v>42014</v>
      </c>
      <c r="E20" s="36"/>
      <c r="F20" s="37"/>
      <c r="G20" s="37">
        <f t="shared" ref="G20:G28" si="1">D20+3</f>
        <v>42017</v>
      </c>
      <c r="H20" s="37"/>
      <c r="I20" s="37"/>
      <c r="J20" s="99">
        <f>D20+8</f>
        <v>42022</v>
      </c>
      <c r="K20" s="99">
        <f>D20+9</f>
        <v>42023</v>
      </c>
      <c r="L20" s="99">
        <f>D20+12</f>
        <v>42026</v>
      </c>
      <c r="M20" s="99"/>
      <c r="N20" s="99">
        <f>D20+13</f>
        <v>42027</v>
      </c>
      <c r="O20" s="99">
        <f>D20+14</f>
        <v>42028</v>
      </c>
      <c r="P20" s="30"/>
      <c r="Q20" s="99">
        <f>D20+17</f>
        <v>42031</v>
      </c>
    </row>
    <row r="21" spans="1:17" ht="25.5" hidden="1" customHeight="1">
      <c r="A21" s="778" t="s">
        <v>674</v>
      </c>
      <c r="B21" s="779"/>
      <c r="C21" s="104" t="s">
        <v>752</v>
      </c>
      <c r="D21" s="36">
        <f t="shared" si="0"/>
        <v>42021</v>
      </c>
      <c r="E21" s="36"/>
      <c r="F21" s="37"/>
      <c r="G21" s="37">
        <f t="shared" si="1"/>
        <v>42024</v>
      </c>
      <c r="H21" s="37"/>
      <c r="I21" s="37"/>
      <c r="J21" s="99">
        <f>D21+8</f>
        <v>42029</v>
      </c>
      <c r="K21" s="99">
        <f>D21+9</f>
        <v>42030</v>
      </c>
      <c r="L21" s="99">
        <f>D21+12</f>
        <v>42033</v>
      </c>
      <c r="M21" s="99"/>
      <c r="N21" s="99">
        <f>D21+13</f>
        <v>42034</v>
      </c>
      <c r="O21" s="99">
        <f>D21+14</f>
        <v>42035</v>
      </c>
      <c r="P21" s="30"/>
      <c r="Q21" s="99">
        <f>D21+17</f>
        <v>42038</v>
      </c>
    </row>
    <row r="22" spans="1:17" ht="25.5" hidden="1" customHeight="1">
      <c r="A22" s="778" t="s">
        <v>923</v>
      </c>
      <c r="B22" s="779"/>
      <c r="C22" s="104" t="s">
        <v>752</v>
      </c>
      <c r="D22" s="36">
        <f t="shared" si="0"/>
        <v>42028</v>
      </c>
      <c r="E22" s="36"/>
      <c r="F22" s="37"/>
      <c r="G22" s="37">
        <f t="shared" si="1"/>
        <v>42031</v>
      </c>
      <c r="H22" s="37"/>
      <c r="I22" s="37"/>
      <c r="J22" s="99">
        <f>D22+8</f>
        <v>42036</v>
      </c>
      <c r="K22" s="99">
        <f>D22+9</f>
        <v>42037</v>
      </c>
      <c r="L22" s="99">
        <f>D22+12</f>
        <v>42040</v>
      </c>
      <c r="M22" s="99"/>
      <c r="N22" s="99">
        <f>D22+13</f>
        <v>42041</v>
      </c>
      <c r="O22" s="99">
        <f>D22+14</f>
        <v>42042</v>
      </c>
      <c r="P22" s="30"/>
      <c r="Q22" s="99">
        <f>D22+17</f>
        <v>42045</v>
      </c>
    </row>
    <row r="23" spans="1:17" ht="25.5" hidden="1" customHeight="1">
      <c r="A23" s="778" t="s">
        <v>722</v>
      </c>
      <c r="B23" s="779"/>
      <c r="C23" s="104" t="s">
        <v>924</v>
      </c>
      <c r="D23" s="36">
        <f t="shared" si="0"/>
        <v>42035</v>
      </c>
      <c r="E23" s="36"/>
      <c r="F23" s="37"/>
      <c r="G23" s="37">
        <f t="shared" si="1"/>
        <v>42038</v>
      </c>
      <c r="H23" s="37"/>
      <c r="I23" s="37"/>
      <c r="J23" s="99">
        <f>D23+8</f>
        <v>42043</v>
      </c>
      <c r="K23" s="99">
        <f>D23+9</f>
        <v>42044</v>
      </c>
      <c r="L23" s="99">
        <f>D23+12</f>
        <v>42047</v>
      </c>
      <c r="M23" s="99"/>
      <c r="N23" s="99">
        <f>D23+13</f>
        <v>42048</v>
      </c>
      <c r="O23" s="99">
        <f>D23+14</f>
        <v>42049</v>
      </c>
      <c r="P23" s="30"/>
      <c r="Q23" s="99">
        <f>D23+17</f>
        <v>42052</v>
      </c>
    </row>
    <row r="24" spans="1:17" ht="25.5" hidden="1" customHeight="1">
      <c r="A24" s="778" t="s">
        <v>925</v>
      </c>
      <c r="B24" s="779"/>
      <c r="C24" s="104" t="s">
        <v>924</v>
      </c>
      <c r="D24" s="36">
        <f t="shared" si="0"/>
        <v>42042</v>
      </c>
      <c r="E24" s="36"/>
      <c r="F24" s="37"/>
      <c r="G24" s="37">
        <f t="shared" si="1"/>
        <v>42045</v>
      </c>
      <c r="H24" s="37"/>
      <c r="I24" s="37"/>
      <c r="J24" s="99">
        <f t="shared" ref="J24:J31" si="2">D24+8</f>
        <v>42050</v>
      </c>
      <c r="K24" s="99">
        <f t="shared" ref="K24:K31" si="3">D24+9</f>
        <v>42051</v>
      </c>
      <c r="L24" s="99">
        <f t="shared" ref="L24:L31" si="4">D24+12</f>
        <v>42054</v>
      </c>
      <c r="M24" s="99"/>
      <c r="N24" s="99">
        <f t="shared" ref="N24:N31" si="5">D24+13</f>
        <v>42055</v>
      </c>
      <c r="O24" s="99">
        <f t="shared" ref="O24:O31" si="6">D24+14</f>
        <v>42056</v>
      </c>
      <c r="P24" s="30"/>
      <c r="Q24" s="99">
        <f t="shared" ref="Q24:Q31" si="7">D24+17</f>
        <v>42059</v>
      </c>
    </row>
    <row r="25" spans="1:17" ht="25.5" hidden="1" customHeight="1">
      <c r="A25" s="769" t="s">
        <v>190</v>
      </c>
      <c r="B25" s="770"/>
      <c r="C25" s="100" t="s">
        <v>924</v>
      </c>
      <c r="D25" s="36">
        <f>D24+8</f>
        <v>42050</v>
      </c>
      <c r="E25" s="36"/>
      <c r="F25" s="37"/>
      <c r="G25" s="37" t="s">
        <v>145</v>
      </c>
      <c r="H25" s="37"/>
      <c r="I25" s="37"/>
      <c r="J25" s="99">
        <f t="shared" si="2"/>
        <v>42058</v>
      </c>
      <c r="K25" s="99">
        <f t="shared" si="3"/>
        <v>42059</v>
      </c>
      <c r="L25" s="99">
        <f t="shared" si="4"/>
        <v>42062</v>
      </c>
      <c r="M25" s="99"/>
      <c r="N25" s="99">
        <f t="shared" si="5"/>
        <v>42063</v>
      </c>
      <c r="O25" s="99">
        <f t="shared" si="6"/>
        <v>42064</v>
      </c>
      <c r="P25" s="30"/>
      <c r="Q25" s="99">
        <f t="shared" si="7"/>
        <v>42067</v>
      </c>
    </row>
    <row r="26" spans="1:17" ht="25.5" hidden="1" customHeight="1">
      <c r="A26" s="769" t="s">
        <v>214</v>
      </c>
      <c r="B26" s="770"/>
      <c r="C26" s="100"/>
      <c r="D26" s="36">
        <f>D24+14</f>
        <v>42056</v>
      </c>
      <c r="E26" s="36"/>
      <c r="F26" s="37"/>
      <c r="G26" s="37">
        <f t="shared" si="1"/>
        <v>42059</v>
      </c>
      <c r="H26" s="37"/>
      <c r="I26" s="37"/>
      <c r="J26" s="99">
        <f t="shared" si="2"/>
        <v>42064</v>
      </c>
      <c r="K26" s="99">
        <f t="shared" si="3"/>
        <v>42065</v>
      </c>
      <c r="L26" s="99">
        <f t="shared" si="4"/>
        <v>42068</v>
      </c>
      <c r="M26" s="99"/>
      <c r="N26" s="99">
        <f t="shared" si="5"/>
        <v>42069</v>
      </c>
      <c r="O26" s="99">
        <f t="shared" si="6"/>
        <v>42070</v>
      </c>
      <c r="P26" s="30"/>
      <c r="Q26" s="99">
        <f t="shared" si="7"/>
        <v>42073</v>
      </c>
    </row>
    <row r="27" spans="1:17" ht="25.5" hidden="1" customHeight="1">
      <c r="A27" s="778" t="s">
        <v>674</v>
      </c>
      <c r="B27" s="779"/>
      <c r="C27" s="104" t="s">
        <v>924</v>
      </c>
      <c r="D27" s="36">
        <f t="shared" si="0"/>
        <v>42063</v>
      </c>
      <c r="E27" s="36"/>
      <c r="F27" s="37"/>
      <c r="G27" s="37">
        <f t="shared" si="1"/>
        <v>42066</v>
      </c>
      <c r="H27" s="37"/>
      <c r="I27" s="37"/>
      <c r="J27" s="99">
        <f t="shared" si="2"/>
        <v>42071</v>
      </c>
      <c r="K27" s="99">
        <f t="shared" si="3"/>
        <v>42072</v>
      </c>
      <c r="L27" s="99">
        <f t="shared" si="4"/>
        <v>42075</v>
      </c>
      <c r="M27" s="99"/>
      <c r="N27" s="99">
        <f t="shared" si="5"/>
        <v>42076</v>
      </c>
      <c r="O27" s="99">
        <f t="shared" si="6"/>
        <v>42077</v>
      </c>
      <c r="P27" s="30"/>
      <c r="Q27" s="99">
        <f t="shared" si="7"/>
        <v>42080</v>
      </c>
    </row>
    <row r="28" spans="1:17" ht="25.5" hidden="1" customHeight="1">
      <c r="A28" s="778" t="s">
        <v>923</v>
      </c>
      <c r="B28" s="779"/>
      <c r="C28" s="104" t="s">
        <v>924</v>
      </c>
      <c r="D28" s="36">
        <f t="shared" si="0"/>
        <v>42070</v>
      </c>
      <c r="E28" s="36"/>
      <c r="F28" s="37"/>
      <c r="G28" s="37">
        <f t="shared" si="1"/>
        <v>42073</v>
      </c>
      <c r="H28" s="37"/>
      <c r="I28" s="37"/>
      <c r="J28" s="99">
        <f t="shared" si="2"/>
        <v>42078</v>
      </c>
      <c r="K28" s="99">
        <f t="shared" si="3"/>
        <v>42079</v>
      </c>
      <c r="L28" s="99">
        <f t="shared" si="4"/>
        <v>42082</v>
      </c>
      <c r="M28" s="99"/>
      <c r="N28" s="99">
        <f t="shared" si="5"/>
        <v>42083</v>
      </c>
      <c r="O28" s="99">
        <f t="shared" si="6"/>
        <v>42084</v>
      </c>
      <c r="P28" s="30"/>
      <c r="Q28" s="99">
        <f t="shared" si="7"/>
        <v>42087</v>
      </c>
    </row>
    <row r="29" spans="1:17" ht="25.5" hidden="1" customHeight="1">
      <c r="A29" s="778" t="s">
        <v>722</v>
      </c>
      <c r="B29" s="779"/>
      <c r="C29" s="104" t="s">
        <v>763</v>
      </c>
      <c r="D29" s="36">
        <f t="shared" si="0"/>
        <v>42077</v>
      </c>
      <c r="E29" s="36"/>
      <c r="F29" s="37"/>
      <c r="G29" s="37">
        <f t="shared" ref="G29:G37" si="8">D29+3</f>
        <v>42080</v>
      </c>
      <c r="H29" s="37"/>
      <c r="I29" s="37"/>
      <c r="J29" s="99">
        <f t="shared" si="2"/>
        <v>42085</v>
      </c>
      <c r="K29" s="99">
        <f t="shared" si="3"/>
        <v>42086</v>
      </c>
      <c r="L29" s="99">
        <f t="shared" si="4"/>
        <v>42089</v>
      </c>
      <c r="M29" s="99"/>
      <c r="N29" s="99">
        <f t="shared" si="5"/>
        <v>42090</v>
      </c>
      <c r="O29" s="99">
        <f t="shared" si="6"/>
        <v>42091</v>
      </c>
      <c r="P29" s="30"/>
      <c r="Q29" s="99">
        <f t="shared" si="7"/>
        <v>42094</v>
      </c>
    </row>
    <row r="30" spans="1:17" ht="25.5" hidden="1" customHeight="1">
      <c r="A30" s="778" t="s">
        <v>584</v>
      </c>
      <c r="B30" s="779"/>
      <c r="C30" s="104" t="s">
        <v>763</v>
      </c>
      <c r="D30" s="36">
        <f t="shared" si="0"/>
        <v>42084</v>
      </c>
      <c r="E30" s="36"/>
      <c r="F30" s="37"/>
      <c r="G30" s="37">
        <f t="shared" si="8"/>
        <v>42087</v>
      </c>
      <c r="H30" s="37"/>
      <c r="I30" s="37"/>
      <c r="J30" s="99">
        <f t="shared" si="2"/>
        <v>42092</v>
      </c>
      <c r="K30" s="99">
        <f t="shared" si="3"/>
        <v>42093</v>
      </c>
      <c r="L30" s="99">
        <f t="shared" si="4"/>
        <v>42096</v>
      </c>
      <c r="M30" s="99"/>
      <c r="N30" s="99">
        <f t="shared" si="5"/>
        <v>42097</v>
      </c>
      <c r="O30" s="99">
        <f t="shared" si="6"/>
        <v>42098</v>
      </c>
      <c r="P30" s="30"/>
      <c r="Q30" s="99">
        <f t="shared" si="7"/>
        <v>42101</v>
      </c>
    </row>
    <row r="31" spans="1:17" ht="25.5" hidden="1" customHeight="1">
      <c r="A31" s="778" t="s">
        <v>190</v>
      </c>
      <c r="B31" s="779"/>
      <c r="C31" s="104" t="s">
        <v>763</v>
      </c>
      <c r="D31" s="36">
        <f t="shared" si="0"/>
        <v>42091</v>
      </c>
      <c r="E31" s="36"/>
      <c r="F31" s="37"/>
      <c r="G31" s="37">
        <f t="shared" si="8"/>
        <v>42094</v>
      </c>
      <c r="H31" s="37"/>
      <c r="I31" s="37"/>
      <c r="J31" s="99">
        <f t="shared" si="2"/>
        <v>42099</v>
      </c>
      <c r="K31" s="99">
        <f t="shared" si="3"/>
        <v>42100</v>
      </c>
      <c r="L31" s="99">
        <f t="shared" si="4"/>
        <v>42103</v>
      </c>
      <c r="M31" s="99"/>
      <c r="N31" s="99">
        <f t="shared" si="5"/>
        <v>42104</v>
      </c>
      <c r="O31" s="99">
        <f t="shared" si="6"/>
        <v>42105</v>
      </c>
      <c r="P31" s="30"/>
      <c r="Q31" s="99">
        <f t="shared" si="7"/>
        <v>42108</v>
      </c>
    </row>
    <row r="32" spans="1:17" ht="25.5" hidden="1" customHeight="1">
      <c r="A32" s="778" t="s">
        <v>925</v>
      </c>
      <c r="B32" s="779"/>
      <c r="C32" s="104" t="s">
        <v>926</v>
      </c>
      <c r="D32" s="36">
        <f t="shared" si="0"/>
        <v>42098</v>
      </c>
      <c r="E32" s="36"/>
      <c r="F32" s="37"/>
      <c r="G32" s="37">
        <f t="shared" si="8"/>
        <v>42101</v>
      </c>
      <c r="H32" s="37"/>
      <c r="I32" s="37"/>
      <c r="J32" s="99">
        <f t="shared" ref="J32:J37" si="9">D32+8</f>
        <v>42106</v>
      </c>
      <c r="K32" s="99">
        <f t="shared" ref="K32:K37" si="10">D32+9</f>
        <v>42107</v>
      </c>
      <c r="L32" s="99">
        <f t="shared" ref="L32:L37" si="11">D32+12</f>
        <v>42110</v>
      </c>
      <c r="M32" s="99"/>
      <c r="N32" s="99">
        <f t="shared" ref="N32:N37" si="12">D32+13</f>
        <v>42111</v>
      </c>
      <c r="O32" s="99">
        <f t="shared" ref="O32:O37" si="13">D32+14</f>
        <v>42112</v>
      </c>
      <c r="P32" s="30"/>
      <c r="Q32" s="99">
        <f t="shared" ref="Q32:Q37" si="14">D32+17</f>
        <v>42115</v>
      </c>
    </row>
    <row r="33" spans="1:17" ht="25.5" hidden="1" customHeight="1">
      <c r="A33" s="778" t="s">
        <v>674</v>
      </c>
      <c r="B33" s="779"/>
      <c r="C33" s="104" t="s">
        <v>763</v>
      </c>
      <c r="D33" s="36">
        <f t="shared" si="0"/>
        <v>42105</v>
      </c>
      <c r="E33" s="36"/>
      <c r="F33" s="37"/>
      <c r="G33" s="37">
        <f t="shared" si="8"/>
        <v>42108</v>
      </c>
      <c r="H33" s="37"/>
      <c r="I33" s="37"/>
      <c r="J33" s="99">
        <f t="shared" si="9"/>
        <v>42113</v>
      </c>
      <c r="K33" s="99">
        <f t="shared" si="10"/>
        <v>42114</v>
      </c>
      <c r="L33" s="99">
        <f t="shared" si="11"/>
        <v>42117</v>
      </c>
      <c r="M33" s="99"/>
      <c r="N33" s="99">
        <f t="shared" si="12"/>
        <v>42118</v>
      </c>
      <c r="O33" s="99">
        <f t="shared" si="13"/>
        <v>42119</v>
      </c>
      <c r="P33" s="30"/>
      <c r="Q33" s="99">
        <f t="shared" si="14"/>
        <v>42122</v>
      </c>
    </row>
    <row r="34" spans="1:17" ht="25.5" hidden="1" customHeight="1">
      <c r="A34" s="778" t="s">
        <v>923</v>
      </c>
      <c r="B34" s="779"/>
      <c r="C34" s="104" t="s">
        <v>763</v>
      </c>
      <c r="D34" s="36">
        <f t="shared" si="0"/>
        <v>42112</v>
      </c>
      <c r="E34" s="36"/>
      <c r="F34" s="37"/>
      <c r="G34" s="37">
        <f t="shared" si="8"/>
        <v>42115</v>
      </c>
      <c r="H34" s="37"/>
      <c r="I34" s="37"/>
      <c r="J34" s="99">
        <f t="shared" si="9"/>
        <v>42120</v>
      </c>
      <c r="K34" s="99">
        <f t="shared" si="10"/>
        <v>42121</v>
      </c>
      <c r="L34" s="99">
        <f t="shared" si="11"/>
        <v>42124</v>
      </c>
      <c r="M34" s="99"/>
      <c r="N34" s="99">
        <f t="shared" si="12"/>
        <v>42125</v>
      </c>
      <c r="O34" s="99">
        <f t="shared" si="13"/>
        <v>42126</v>
      </c>
      <c r="P34" s="30"/>
      <c r="Q34" s="99">
        <f t="shared" si="14"/>
        <v>42129</v>
      </c>
    </row>
    <row r="35" spans="1:17" ht="25.5" hidden="1" customHeight="1">
      <c r="A35" s="778" t="s">
        <v>722</v>
      </c>
      <c r="B35" s="779"/>
      <c r="C35" s="104" t="s">
        <v>926</v>
      </c>
      <c r="D35" s="85">
        <f t="shared" si="0"/>
        <v>42119</v>
      </c>
      <c r="E35" s="85"/>
      <c r="F35" s="86"/>
      <c r="G35" s="86">
        <f>D35+3</f>
        <v>42122</v>
      </c>
      <c r="H35" s="86"/>
      <c r="I35" s="86"/>
      <c r="J35" s="99">
        <f t="shared" si="9"/>
        <v>42127</v>
      </c>
      <c r="K35" s="99">
        <f t="shared" si="10"/>
        <v>42128</v>
      </c>
      <c r="L35" s="99">
        <f t="shared" si="11"/>
        <v>42131</v>
      </c>
      <c r="M35" s="99"/>
      <c r="N35" s="99">
        <f t="shared" si="12"/>
        <v>42132</v>
      </c>
      <c r="O35" s="99">
        <f t="shared" si="13"/>
        <v>42133</v>
      </c>
      <c r="P35" s="30"/>
      <c r="Q35" s="99">
        <f t="shared" si="14"/>
        <v>42136</v>
      </c>
    </row>
    <row r="36" spans="1:17" ht="25.5" hidden="1" customHeight="1">
      <c r="A36" s="778" t="s">
        <v>584</v>
      </c>
      <c r="B36" s="779"/>
      <c r="C36" s="104" t="s">
        <v>926</v>
      </c>
      <c r="D36" s="36">
        <f t="shared" si="0"/>
        <v>42126</v>
      </c>
      <c r="E36" s="36"/>
      <c r="F36" s="37"/>
      <c r="G36" s="37">
        <f t="shared" si="8"/>
        <v>42129</v>
      </c>
      <c r="H36" s="37"/>
      <c r="I36" s="37"/>
      <c r="J36" s="99">
        <f t="shared" si="9"/>
        <v>42134</v>
      </c>
      <c r="K36" s="99">
        <f t="shared" si="10"/>
        <v>42135</v>
      </c>
      <c r="L36" s="99">
        <f t="shared" si="11"/>
        <v>42138</v>
      </c>
      <c r="M36" s="99"/>
      <c r="N36" s="99">
        <f t="shared" si="12"/>
        <v>42139</v>
      </c>
      <c r="O36" s="99">
        <f t="shared" si="13"/>
        <v>42140</v>
      </c>
      <c r="P36" s="30"/>
      <c r="Q36" s="99">
        <f t="shared" si="14"/>
        <v>42143</v>
      </c>
    </row>
    <row r="37" spans="1:17" ht="25.5" hidden="1" customHeight="1">
      <c r="A37" s="778" t="s">
        <v>190</v>
      </c>
      <c r="B37" s="779"/>
      <c r="C37" s="104">
        <v>1507</v>
      </c>
      <c r="D37" s="36">
        <f t="shared" si="0"/>
        <v>42133</v>
      </c>
      <c r="E37" s="36"/>
      <c r="F37" s="37"/>
      <c r="G37" s="37">
        <f t="shared" si="8"/>
        <v>42136</v>
      </c>
      <c r="H37" s="37"/>
      <c r="I37" s="37"/>
      <c r="J37" s="99">
        <f t="shared" si="9"/>
        <v>42141</v>
      </c>
      <c r="K37" s="99">
        <f t="shared" si="10"/>
        <v>42142</v>
      </c>
      <c r="L37" s="99">
        <f t="shared" si="11"/>
        <v>42145</v>
      </c>
      <c r="M37" s="99"/>
      <c r="N37" s="99">
        <f t="shared" si="12"/>
        <v>42146</v>
      </c>
      <c r="O37" s="99">
        <f t="shared" si="13"/>
        <v>42147</v>
      </c>
      <c r="P37" s="30"/>
      <c r="Q37" s="99">
        <f t="shared" si="14"/>
        <v>42150</v>
      </c>
    </row>
    <row r="38" spans="1:17" ht="25.5" hidden="1" customHeight="1">
      <c r="A38" s="778" t="s">
        <v>925</v>
      </c>
      <c r="B38" s="779"/>
      <c r="C38" s="104">
        <v>1509</v>
      </c>
      <c r="D38" s="36">
        <f t="shared" si="0"/>
        <v>42140</v>
      </c>
      <c r="E38" s="36"/>
      <c r="F38" s="37"/>
      <c r="G38" s="37">
        <f t="shared" ref="G38:G45" si="15">D38+3</f>
        <v>42143</v>
      </c>
      <c r="H38" s="37"/>
      <c r="I38" s="37"/>
      <c r="J38" s="99" t="s">
        <v>145</v>
      </c>
      <c r="K38" s="99">
        <v>42161</v>
      </c>
      <c r="L38" s="99">
        <f>D38+18</f>
        <v>42158</v>
      </c>
      <c r="M38" s="99"/>
      <c r="N38" s="99">
        <v>42157</v>
      </c>
      <c r="O38" s="99">
        <v>42156</v>
      </c>
      <c r="P38" s="30"/>
      <c r="Q38" s="99" t="s">
        <v>145</v>
      </c>
    </row>
    <row r="39" spans="1:17" ht="25.5" hidden="1" customHeight="1">
      <c r="A39" s="778" t="s">
        <v>674</v>
      </c>
      <c r="B39" s="779"/>
      <c r="C39" s="104">
        <v>1507</v>
      </c>
      <c r="D39" s="36">
        <f t="shared" si="0"/>
        <v>42147</v>
      </c>
      <c r="E39" s="36"/>
      <c r="F39" s="37"/>
      <c r="G39" s="37">
        <f t="shared" si="15"/>
        <v>42150</v>
      </c>
      <c r="H39" s="37"/>
      <c r="I39" s="37"/>
      <c r="J39" s="99">
        <f t="shared" ref="J39:J45" si="16">D39+8</f>
        <v>42155</v>
      </c>
      <c r="K39" s="99">
        <f t="shared" ref="K39:K45" si="17">D39+9</f>
        <v>42156</v>
      </c>
      <c r="L39" s="99">
        <f t="shared" ref="L39:L45" si="18">D39+12</f>
        <v>42159</v>
      </c>
      <c r="M39" s="99"/>
      <c r="N39" s="99">
        <f t="shared" ref="N39:N45" si="19">D39+13</f>
        <v>42160</v>
      </c>
      <c r="O39" s="99">
        <f t="shared" ref="O39:O45" si="20">D39+14</f>
        <v>42161</v>
      </c>
      <c r="P39" s="30"/>
      <c r="Q39" s="99">
        <f t="shared" ref="Q39:Q45" si="21">D39+17</f>
        <v>42164</v>
      </c>
    </row>
    <row r="40" spans="1:17" ht="25.5" hidden="1" customHeight="1">
      <c r="A40" s="778" t="s">
        <v>923</v>
      </c>
      <c r="B40" s="779"/>
      <c r="C40" s="104">
        <v>1507</v>
      </c>
      <c r="D40" s="36">
        <f t="shared" si="0"/>
        <v>42154</v>
      </c>
      <c r="E40" s="36"/>
      <c r="F40" s="37"/>
      <c r="G40" s="37">
        <f t="shared" si="15"/>
        <v>42157</v>
      </c>
      <c r="H40" s="37"/>
      <c r="I40" s="37"/>
      <c r="J40" s="99">
        <f t="shared" si="16"/>
        <v>42162</v>
      </c>
      <c r="K40" s="99">
        <f t="shared" si="17"/>
        <v>42163</v>
      </c>
      <c r="L40" s="99">
        <f t="shared" si="18"/>
        <v>42166</v>
      </c>
      <c r="M40" s="99"/>
      <c r="N40" s="99">
        <f t="shared" si="19"/>
        <v>42167</v>
      </c>
      <c r="O40" s="99">
        <f t="shared" si="20"/>
        <v>42168</v>
      </c>
      <c r="P40" s="30"/>
      <c r="Q40" s="99">
        <f t="shared" si="21"/>
        <v>42171</v>
      </c>
    </row>
    <row r="41" spans="1:17" ht="25.5" hidden="1" customHeight="1">
      <c r="A41" s="778" t="s">
        <v>725</v>
      </c>
      <c r="B41" s="779"/>
      <c r="C41" s="104">
        <v>1513</v>
      </c>
      <c r="D41" s="36">
        <f t="shared" si="0"/>
        <v>42161</v>
      </c>
      <c r="E41" s="36"/>
      <c r="F41" s="37"/>
      <c r="G41" s="37">
        <f t="shared" si="15"/>
        <v>42164</v>
      </c>
      <c r="H41" s="37"/>
      <c r="I41" s="37"/>
      <c r="J41" s="99">
        <f t="shared" si="16"/>
        <v>42169</v>
      </c>
      <c r="K41" s="99">
        <f t="shared" si="17"/>
        <v>42170</v>
      </c>
      <c r="L41" s="99">
        <f t="shared" si="18"/>
        <v>42173</v>
      </c>
      <c r="M41" s="99"/>
      <c r="N41" s="99">
        <f t="shared" si="19"/>
        <v>42174</v>
      </c>
      <c r="O41" s="99">
        <f t="shared" si="20"/>
        <v>42175</v>
      </c>
      <c r="P41" s="30"/>
      <c r="Q41" s="99">
        <f t="shared" si="21"/>
        <v>42178</v>
      </c>
    </row>
    <row r="42" spans="1:17" ht="25.5" hidden="1" customHeight="1">
      <c r="A42" s="778" t="s">
        <v>584</v>
      </c>
      <c r="B42" s="779"/>
      <c r="C42" s="104">
        <v>1509</v>
      </c>
      <c r="D42" s="36">
        <f t="shared" si="0"/>
        <v>42168</v>
      </c>
      <c r="E42" s="36"/>
      <c r="F42" s="37"/>
      <c r="G42" s="37">
        <f t="shared" si="15"/>
        <v>42171</v>
      </c>
      <c r="H42" s="37"/>
      <c r="I42" s="37"/>
      <c r="J42" s="99">
        <f t="shared" si="16"/>
        <v>42176</v>
      </c>
      <c r="K42" s="99">
        <f t="shared" si="17"/>
        <v>42177</v>
      </c>
      <c r="L42" s="99">
        <f t="shared" si="18"/>
        <v>42180</v>
      </c>
      <c r="M42" s="99"/>
      <c r="N42" s="99">
        <f t="shared" si="19"/>
        <v>42181</v>
      </c>
      <c r="O42" s="99">
        <f t="shared" si="20"/>
        <v>42182</v>
      </c>
      <c r="P42" s="30"/>
      <c r="Q42" s="99">
        <f t="shared" si="21"/>
        <v>42185</v>
      </c>
    </row>
    <row r="43" spans="1:17" ht="25.5" hidden="1" customHeight="1">
      <c r="A43" s="778" t="s">
        <v>190</v>
      </c>
      <c r="B43" s="779"/>
      <c r="C43" s="104">
        <v>1509</v>
      </c>
      <c r="D43" s="36">
        <f t="shared" si="0"/>
        <v>42175</v>
      </c>
      <c r="E43" s="36"/>
      <c r="F43" s="37"/>
      <c r="G43" s="37">
        <f t="shared" si="15"/>
        <v>42178</v>
      </c>
      <c r="H43" s="37"/>
      <c r="I43" s="37"/>
      <c r="J43" s="99">
        <f t="shared" si="16"/>
        <v>42183</v>
      </c>
      <c r="K43" s="99">
        <f t="shared" si="17"/>
        <v>42184</v>
      </c>
      <c r="L43" s="99">
        <f t="shared" si="18"/>
        <v>42187</v>
      </c>
      <c r="M43" s="99"/>
      <c r="N43" s="99">
        <f t="shared" si="19"/>
        <v>42188</v>
      </c>
      <c r="O43" s="99">
        <f t="shared" si="20"/>
        <v>42189</v>
      </c>
      <c r="P43" s="30"/>
      <c r="Q43" s="99">
        <f t="shared" si="21"/>
        <v>42192</v>
      </c>
    </row>
    <row r="44" spans="1:17" ht="25.5" hidden="1" customHeight="1">
      <c r="A44" s="778" t="s">
        <v>925</v>
      </c>
      <c r="B44" s="779"/>
      <c r="C44" s="104">
        <v>1511</v>
      </c>
      <c r="D44" s="36">
        <f t="shared" si="0"/>
        <v>42182</v>
      </c>
      <c r="E44" s="36"/>
      <c r="F44" s="37"/>
      <c r="G44" s="37">
        <f t="shared" si="15"/>
        <v>42185</v>
      </c>
      <c r="H44" s="37"/>
      <c r="I44" s="37"/>
      <c r="J44" s="99">
        <f t="shared" si="16"/>
        <v>42190</v>
      </c>
      <c r="K44" s="99">
        <f t="shared" si="17"/>
        <v>42191</v>
      </c>
      <c r="L44" s="99">
        <f t="shared" si="18"/>
        <v>42194</v>
      </c>
      <c r="M44" s="99"/>
      <c r="N44" s="99">
        <f t="shared" si="19"/>
        <v>42195</v>
      </c>
      <c r="O44" s="99">
        <f t="shared" si="20"/>
        <v>42196</v>
      </c>
      <c r="P44" s="30"/>
      <c r="Q44" s="99">
        <f t="shared" si="21"/>
        <v>42199</v>
      </c>
    </row>
    <row r="45" spans="1:17" ht="25.5" hidden="1" customHeight="1">
      <c r="A45" s="778" t="s">
        <v>674</v>
      </c>
      <c r="B45" s="779"/>
      <c r="C45" s="104">
        <v>1511</v>
      </c>
      <c r="D45" s="36">
        <f t="shared" si="0"/>
        <v>42189</v>
      </c>
      <c r="E45" s="36"/>
      <c r="F45" s="37"/>
      <c r="G45" s="37">
        <f t="shared" si="15"/>
        <v>42192</v>
      </c>
      <c r="H45" s="37"/>
      <c r="I45" s="37"/>
      <c r="J45" s="99">
        <f t="shared" si="16"/>
        <v>42197</v>
      </c>
      <c r="K45" s="99">
        <f t="shared" si="17"/>
        <v>42198</v>
      </c>
      <c r="L45" s="99">
        <f t="shared" si="18"/>
        <v>42201</v>
      </c>
      <c r="M45" s="99"/>
      <c r="N45" s="99">
        <f t="shared" si="19"/>
        <v>42202</v>
      </c>
      <c r="O45" s="99">
        <f t="shared" si="20"/>
        <v>42203</v>
      </c>
      <c r="P45" s="30"/>
      <c r="Q45" s="99">
        <f t="shared" si="21"/>
        <v>42206</v>
      </c>
    </row>
    <row r="46" spans="1:17" ht="25.5" hidden="1" customHeight="1">
      <c r="A46" s="778" t="s">
        <v>675</v>
      </c>
      <c r="B46" s="779"/>
      <c r="C46" s="104">
        <v>1509</v>
      </c>
      <c r="D46" s="36">
        <f t="shared" si="0"/>
        <v>42196</v>
      </c>
      <c r="E46" s="36"/>
      <c r="F46" s="37"/>
      <c r="G46" s="37">
        <f t="shared" ref="G46:G51" si="22">D46+3</f>
        <v>42199</v>
      </c>
      <c r="H46" s="37"/>
      <c r="I46" s="37"/>
      <c r="J46" s="99">
        <f t="shared" ref="J46:J51" si="23">D46+8</f>
        <v>42204</v>
      </c>
      <c r="K46" s="99">
        <f t="shared" ref="K46:K51" si="24">D46+9</f>
        <v>42205</v>
      </c>
      <c r="L46" s="99">
        <f t="shared" ref="L46:L51" si="25">D46+12</f>
        <v>42208</v>
      </c>
      <c r="M46" s="99"/>
      <c r="N46" s="99">
        <f t="shared" ref="N46:N51" si="26">D46+13</f>
        <v>42209</v>
      </c>
      <c r="O46" s="99">
        <f t="shared" ref="O46:O51" si="27">D46+14</f>
        <v>42210</v>
      </c>
      <c r="P46" s="30"/>
      <c r="Q46" s="99">
        <f t="shared" ref="Q46:Q51" si="28">D46+17</f>
        <v>42213</v>
      </c>
    </row>
    <row r="47" spans="1:17" ht="25.5" hidden="1" customHeight="1">
      <c r="A47" s="778" t="s">
        <v>725</v>
      </c>
      <c r="B47" s="779"/>
      <c r="C47" s="104">
        <v>1515</v>
      </c>
      <c r="D47" s="36">
        <f t="shared" si="0"/>
        <v>42203</v>
      </c>
      <c r="E47" s="36">
        <f t="shared" ref="E47:E57" si="29">D47+2</f>
        <v>42205</v>
      </c>
      <c r="F47" s="37"/>
      <c r="G47" s="37">
        <f t="shared" si="22"/>
        <v>42206</v>
      </c>
      <c r="H47" s="37"/>
      <c r="I47" s="37"/>
      <c r="J47" s="99">
        <f t="shared" si="23"/>
        <v>42211</v>
      </c>
      <c r="K47" s="99">
        <f t="shared" si="24"/>
        <v>42212</v>
      </c>
      <c r="L47" s="99">
        <f t="shared" si="25"/>
        <v>42215</v>
      </c>
      <c r="M47" s="99"/>
      <c r="N47" s="99">
        <f t="shared" si="26"/>
        <v>42216</v>
      </c>
      <c r="O47" s="99">
        <f t="shared" si="27"/>
        <v>42217</v>
      </c>
      <c r="P47" s="30"/>
      <c r="Q47" s="99">
        <f t="shared" si="28"/>
        <v>42220</v>
      </c>
    </row>
    <row r="48" spans="1:17" ht="25.5" hidden="1" customHeight="1">
      <c r="A48" s="778" t="s">
        <v>584</v>
      </c>
      <c r="B48" s="779"/>
      <c r="C48" s="104">
        <v>1511</v>
      </c>
      <c r="D48" s="36">
        <f t="shared" si="0"/>
        <v>42210</v>
      </c>
      <c r="E48" s="36">
        <f t="shared" si="29"/>
        <v>42212</v>
      </c>
      <c r="F48" s="37"/>
      <c r="G48" s="37">
        <f t="shared" si="22"/>
        <v>42213</v>
      </c>
      <c r="H48" s="37"/>
      <c r="I48" s="37"/>
      <c r="J48" s="99">
        <f t="shared" si="23"/>
        <v>42218</v>
      </c>
      <c r="K48" s="99">
        <f t="shared" si="24"/>
        <v>42219</v>
      </c>
      <c r="L48" s="99">
        <f t="shared" si="25"/>
        <v>42222</v>
      </c>
      <c r="M48" s="99"/>
      <c r="N48" s="99">
        <f t="shared" si="26"/>
        <v>42223</v>
      </c>
      <c r="O48" s="99">
        <f t="shared" si="27"/>
        <v>42224</v>
      </c>
      <c r="P48" s="30"/>
      <c r="Q48" s="99">
        <f t="shared" si="28"/>
        <v>42227</v>
      </c>
    </row>
    <row r="49" spans="1:17" ht="25.5" hidden="1" customHeight="1">
      <c r="A49" s="778" t="s">
        <v>190</v>
      </c>
      <c r="B49" s="779"/>
      <c r="C49" s="104">
        <v>1511</v>
      </c>
      <c r="D49" s="36">
        <f t="shared" si="0"/>
        <v>42217</v>
      </c>
      <c r="E49" s="36">
        <f t="shared" si="29"/>
        <v>42219</v>
      </c>
      <c r="F49" s="37"/>
      <c r="G49" s="37">
        <f t="shared" si="22"/>
        <v>42220</v>
      </c>
      <c r="H49" s="37"/>
      <c r="I49" s="37"/>
      <c r="J49" s="99">
        <f t="shared" si="23"/>
        <v>42225</v>
      </c>
      <c r="K49" s="99">
        <f t="shared" si="24"/>
        <v>42226</v>
      </c>
      <c r="L49" s="99">
        <f t="shared" si="25"/>
        <v>42229</v>
      </c>
      <c r="M49" s="99"/>
      <c r="N49" s="99">
        <f t="shared" si="26"/>
        <v>42230</v>
      </c>
      <c r="O49" s="99">
        <f t="shared" si="27"/>
        <v>42231</v>
      </c>
      <c r="P49" s="30"/>
      <c r="Q49" s="99">
        <f t="shared" si="28"/>
        <v>42234</v>
      </c>
    </row>
    <row r="50" spans="1:17" ht="25.5" hidden="1" customHeight="1">
      <c r="A50" s="778" t="s">
        <v>712</v>
      </c>
      <c r="B50" s="779"/>
      <c r="C50" s="104" t="s">
        <v>754</v>
      </c>
      <c r="D50" s="36">
        <f t="shared" si="0"/>
        <v>42224</v>
      </c>
      <c r="E50" s="36">
        <f t="shared" si="29"/>
        <v>42226</v>
      </c>
      <c r="F50" s="37"/>
      <c r="G50" s="37">
        <f t="shared" si="22"/>
        <v>42227</v>
      </c>
      <c r="H50" s="37"/>
      <c r="I50" s="37"/>
      <c r="J50" s="99">
        <f t="shared" si="23"/>
        <v>42232</v>
      </c>
      <c r="K50" s="99">
        <f t="shared" si="24"/>
        <v>42233</v>
      </c>
      <c r="L50" s="99">
        <f t="shared" si="25"/>
        <v>42236</v>
      </c>
      <c r="M50" s="99"/>
      <c r="N50" s="99">
        <f t="shared" si="26"/>
        <v>42237</v>
      </c>
      <c r="O50" s="99">
        <f t="shared" si="27"/>
        <v>42238</v>
      </c>
      <c r="P50" s="30"/>
      <c r="Q50" s="99">
        <f t="shared" si="28"/>
        <v>42241</v>
      </c>
    </row>
    <row r="51" spans="1:17" ht="25.5" hidden="1" customHeight="1">
      <c r="A51" s="778" t="s">
        <v>674</v>
      </c>
      <c r="B51" s="779"/>
      <c r="C51" s="104">
        <v>1513</v>
      </c>
      <c r="D51" s="36">
        <f t="shared" si="0"/>
        <v>42231</v>
      </c>
      <c r="E51" s="36">
        <f t="shared" si="29"/>
        <v>42233</v>
      </c>
      <c r="F51" s="37"/>
      <c r="G51" s="37">
        <f t="shared" si="22"/>
        <v>42234</v>
      </c>
      <c r="H51" s="37"/>
      <c r="I51" s="37"/>
      <c r="J51" s="99">
        <f t="shared" si="23"/>
        <v>42239</v>
      </c>
      <c r="K51" s="99">
        <f t="shared" si="24"/>
        <v>42240</v>
      </c>
      <c r="L51" s="99">
        <f t="shared" si="25"/>
        <v>42243</v>
      </c>
      <c r="M51" s="99"/>
      <c r="N51" s="99">
        <f t="shared" si="26"/>
        <v>42244</v>
      </c>
      <c r="O51" s="99">
        <f t="shared" si="27"/>
        <v>42245</v>
      </c>
      <c r="P51" s="30"/>
      <c r="Q51" s="99">
        <f t="shared" si="28"/>
        <v>42248</v>
      </c>
    </row>
    <row r="52" spans="1:17" ht="25.5" hidden="1" customHeight="1">
      <c r="A52" s="778" t="s">
        <v>675</v>
      </c>
      <c r="B52" s="779"/>
      <c r="C52" s="104">
        <v>1511</v>
      </c>
      <c r="D52" s="36">
        <f t="shared" si="0"/>
        <v>42238</v>
      </c>
      <c r="E52" s="36">
        <f t="shared" si="29"/>
        <v>42240</v>
      </c>
      <c r="F52" s="37"/>
      <c r="G52" s="37">
        <f>D52+3</f>
        <v>42241</v>
      </c>
      <c r="H52" s="37"/>
      <c r="I52" s="37"/>
      <c r="J52" s="99">
        <f>D52+8</f>
        <v>42246</v>
      </c>
      <c r="K52" s="99">
        <f>D52+9</f>
        <v>42247</v>
      </c>
      <c r="L52" s="99">
        <f>D52+12</f>
        <v>42250</v>
      </c>
      <c r="M52" s="99"/>
      <c r="N52" s="99">
        <f>D52+13</f>
        <v>42251</v>
      </c>
      <c r="O52" s="99">
        <f>D52+14</f>
        <v>42252</v>
      </c>
      <c r="P52" s="30"/>
      <c r="Q52" s="99">
        <f>D52+17</f>
        <v>42255</v>
      </c>
    </row>
    <row r="53" spans="1:17" ht="25.5" hidden="1" customHeight="1">
      <c r="A53" s="778" t="s">
        <v>725</v>
      </c>
      <c r="B53" s="779"/>
      <c r="C53" s="104">
        <v>1517</v>
      </c>
      <c r="D53" s="36">
        <f t="shared" si="0"/>
        <v>42245</v>
      </c>
      <c r="E53" s="36">
        <f t="shared" si="29"/>
        <v>42247</v>
      </c>
      <c r="F53" s="37"/>
      <c r="G53" s="37">
        <f>D53+3</f>
        <v>42248</v>
      </c>
      <c r="H53" s="37"/>
      <c r="I53" s="37"/>
      <c r="J53" s="99">
        <f>D53+8</f>
        <v>42253</v>
      </c>
      <c r="K53" s="99">
        <f>D53+9</f>
        <v>42254</v>
      </c>
      <c r="L53" s="99">
        <f>D53+12</f>
        <v>42257</v>
      </c>
      <c r="M53" s="99"/>
      <c r="N53" s="99">
        <f>D53+13</f>
        <v>42258</v>
      </c>
      <c r="O53" s="99">
        <f>D53+14</f>
        <v>42259</v>
      </c>
      <c r="P53" s="30"/>
      <c r="Q53" s="99">
        <f>D53+17</f>
        <v>42262</v>
      </c>
    </row>
    <row r="54" spans="1:17" ht="25.5" hidden="1" customHeight="1">
      <c r="A54" s="778" t="s">
        <v>584</v>
      </c>
      <c r="B54" s="779"/>
      <c r="C54" s="104">
        <v>1513</v>
      </c>
      <c r="D54" s="36">
        <f t="shared" si="0"/>
        <v>42252</v>
      </c>
      <c r="E54" s="37">
        <f t="shared" si="29"/>
        <v>42254</v>
      </c>
      <c r="F54" s="37"/>
      <c r="G54" s="37">
        <f>D54+3</f>
        <v>42255</v>
      </c>
      <c r="H54" s="37"/>
      <c r="I54" s="37"/>
      <c r="J54" s="99">
        <f>D54+8</f>
        <v>42260</v>
      </c>
      <c r="K54" s="99">
        <f>D54+9</f>
        <v>42261</v>
      </c>
      <c r="L54" s="99">
        <f>D54+12</f>
        <v>42264</v>
      </c>
      <c r="M54" s="99"/>
      <c r="N54" s="99">
        <f>D54+13</f>
        <v>42265</v>
      </c>
      <c r="O54" s="99">
        <f>D54+14</f>
        <v>42266</v>
      </c>
      <c r="P54" s="30"/>
      <c r="Q54" s="99">
        <f>D54+17</f>
        <v>42269</v>
      </c>
    </row>
    <row r="55" spans="1:17" ht="25.5" hidden="1" customHeight="1">
      <c r="A55" s="778" t="s">
        <v>728</v>
      </c>
      <c r="B55" s="779"/>
      <c r="C55" s="104">
        <v>1523</v>
      </c>
      <c r="D55" s="36">
        <f t="shared" si="0"/>
        <v>42259</v>
      </c>
      <c r="E55" s="37">
        <f t="shared" si="29"/>
        <v>42261</v>
      </c>
      <c r="F55" s="37"/>
      <c r="G55" s="37">
        <f t="shared" ref="G55:G60" si="30">D55+3</f>
        <v>42262</v>
      </c>
      <c r="H55" s="37"/>
      <c r="I55" s="37"/>
      <c r="J55" s="99">
        <f t="shared" ref="J55:J60" si="31">D55+8</f>
        <v>42267</v>
      </c>
      <c r="K55" s="99">
        <f t="shared" ref="K55:K60" si="32">D55+9</f>
        <v>42268</v>
      </c>
      <c r="L55" s="99">
        <f t="shared" ref="L55:L60" si="33">D55+12</f>
        <v>42271</v>
      </c>
      <c r="M55" s="99"/>
      <c r="N55" s="99">
        <f t="shared" ref="N55:N60" si="34">D55+13</f>
        <v>42272</v>
      </c>
      <c r="O55" s="99">
        <f t="shared" ref="O55:O60" si="35">D55+14</f>
        <v>42273</v>
      </c>
      <c r="P55" s="30"/>
      <c r="Q55" s="99">
        <f t="shared" ref="Q55:Q60" si="36">D55+17</f>
        <v>42276</v>
      </c>
    </row>
    <row r="56" spans="1:17" ht="25.5" hidden="1" customHeight="1">
      <c r="A56" s="778" t="s">
        <v>712</v>
      </c>
      <c r="B56" s="779"/>
      <c r="C56" s="104">
        <v>1515</v>
      </c>
      <c r="D56" s="36">
        <f t="shared" si="0"/>
        <v>42266</v>
      </c>
      <c r="E56" s="37">
        <f t="shared" si="29"/>
        <v>42268</v>
      </c>
      <c r="F56" s="37"/>
      <c r="G56" s="37">
        <f t="shared" si="30"/>
        <v>42269</v>
      </c>
      <c r="H56" s="37"/>
      <c r="I56" s="37"/>
      <c r="J56" s="99">
        <f t="shared" si="31"/>
        <v>42274</v>
      </c>
      <c r="K56" s="99">
        <f t="shared" si="32"/>
        <v>42275</v>
      </c>
      <c r="L56" s="99">
        <f t="shared" si="33"/>
        <v>42278</v>
      </c>
      <c r="M56" s="99"/>
      <c r="N56" s="99">
        <f t="shared" si="34"/>
        <v>42279</v>
      </c>
      <c r="O56" s="99">
        <f>D56+14+7</f>
        <v>42287</v>
      </c>
      <c r="P56" s="30"/>
      <c r="Q56" s="99">
        <f>D56+17+7</f>
        <v>42290</v>
      </c>
    </row>
    <row r="57" spans="1:17" ht="25.5" hidden="1" customHeight="1">
      <c r="A57" s="778" t="s">
        <v>674</v>
      </c>
      <c r="B57" s="779"/>
      <c r="C57" s="104">
        <v>1515</v>
      </c>
      <c r="D57" s="36">
        <f t="shared" si="0"/>
        <v>42273</v>
      </c>
      <c r="E57" s="37">
        <f t="shared" si="29"/>
        <v>42275</v>
      </c>
      <c r="F57" s="37"/>
      <c r="G57" s="37">
        <f t="shared" si="30"/>
        <v>42276</v>
      </c>
      <c r="H57" s="37"/>
      <c r="I57" s="37"/>
      <c r="J57" s="99" t="s">
        <v>145</v>
      </c>
      <c r="K57" s="99" t="s">
        <v>145</v>
      </c>
      <c r="L57" s="99" t="s">
        <v>145</v>
      </c>
      <c r="M57" s="99" t="s">
        <v>145</v>
      </c>
      <c r="N57" s="99" t="s">
        <v>145</v>
      </c>
      <c r="O57" s="99" t="s">
        <v>145</v>
      </c>
      <c r="P57" s="30" t="s">
        <v>145</v>
      </c>
      <c r="Q57" s="99" t="s">
        <v>145</v>
      </c>
    </row>
    <row r="58" spans="1:17" ht="25.5" hidden="1" customHeight="1">
      <c r="A58" s="778" t="s">
        <v>675</v>
      </c>
      <c r="B58" s="779"/>
      <c r="C58" s="104">
        <v>1513</v>
      </c>
      <c r="D58" s="36">
        <f t="shared" si="0"/>
        <v>42280</v>
      </c>
      <c r="E58" s="37">
        <f>D58+2</f>
        <v>42282</v>
      </c>
      <c r="F58" s="37"/>
      <c r="G58" s="37" t="s">
        <v>145</v>
      </c>
      <c r="H58" s="37"/>
      <c r="I58" s="37"/>
      <c r="J58" s="99">
        <f t="shared" si="31"/>
        <v>42288</v>
      </c>
      <c r="K58" s="99">
        <f t="shared" si="32"/>
        <v>42289</v>
      </c>
      <c r="L58" s="99">
        <f t="shared" si="33"/>
        <v>42292</v>
      </c>
      <c r="M58" s="99"/>
      <c r="N58" s="99">
        <f t="shared" si="34"/>
        <v>42293</v>
      </c>
      <c r="O58" s="99">
        <f t="shared" si="35"/>
        <v>42294</v>
      </c>
      <c r="P58" s="30"/>
      <c r="Q58" s="99">
        <f t="shared" si="36"/>
        <v>42297</v>
      </c>
    </row>
    <row r="59" spans="1:17" ht="25.5" hidden="1" customHeight="1">
      <c r="A59" s="769" t="s">
        <v>190</v>
      </c>
      <c r="B59" s="770"/>
      <c r="C59" s="100" t="s">
        <v>762</v>
      </c>
      <c r="D59" s="36">
        <f t="shared" si="0"/>
        <v>42287</v>
      </c>
      <c r="E59" s="37">
        <f>D59+2</f>
        <v>42289</v>
      </c>
      <c r="F59" s="37"/>
      <c r="G59" s="37">
        <f t="shared" si="30"/>
        <v>42290</v>
      </c>
      <c r="H59" s="37"/>
      <c r="I59" s="37"/>
      <c r="J59" s="99">
        <f t="shared" si="31"/>
        <v>42295</v>
      </c>
      <c r="K59" s="99">
        <f t="shared" si="32"/>
        <v>42296</v>
      </c>
      <c r="L59" s="99">
        <f t="shared" si="33"/>
        <v>42299</v>
      </c>
      <c r="M59" s="99"/>
      <c r="N59" s="99">
        <f t="shared" si="34"/>
        <v>42300</v>
      </c>
      <c r="O59" s="99">
        <f t="shared" si="35"/>
        <v>42301</v>
      </c>
      <c r="P59" s="30"/>
      <c r="Q59" s="99">
        <f t="shared" si="36"/>
        <v>42304</v>
      </c>
    </row>
    <row r="60" spans="1:17" ht="25.5" hidden="1" customHeight="1">
      <c r="A60" s="778" t="s">
        <v>584</v>
      </c>
      <c r="B60" s="779"/>
      <c r="C60" s="104">
        <v>1515</v>
      </c>
      <c r="D60" s="36">
        <f t="shared" si="0"/>
        <v>42294</v>
      </c>
      <c r="E60" s="37">
        <f>D60+2</f>
        <v>42296</v>
      </c>
      <c r="F60" s="37"/>
      <c r="G60" s="37">
        <f t="shared" si="30"/>
        <v>42297</v>
      </c>
      <c r="H60" s="37"/>
      <c r="I60" s="37"/>
      <c r="J60" s="99">
        <f t="shared" si="31"/>
        <v>42302</v>
      </c>
      <c r="K60" s="99">
        <f t="shared" si="32"/>
        <v>42303</v>
      </c>
      <c r="L60" s="99">
        <f t="shared" si="33"/>
        <v>42306</v>
      </c>
      <c r="M60" s="99"/>
      <c r="N60" s="99">
        <f t="shared" si="34"/>
        <v>42307</v>
      </c>
      <c r="O60" s="99">
        <f t="shared" si="35"/>
        <v>42308</v>
      </c>
      <c r="P60" s="30"/>
      <c r="Q60" s="99">
        <f t="shared" si="36"/>
        <v>42311</v>
      </c>
    </row>
    <row r="61" spans="1:17" ht="25.5" hidden="1" customHeight="1">
      <c r="A61" s="769" t="s">
        <v>214</v>
      </c>
      <c r="B61" s="770"/>
      <c r="C61" s="100"/>
      <c r="D61" s="36">
        <f t="shared" si="0"/>
        <v>42301</v>
      </c>
      <c r="E61" s="36"/>
      <c r="F61" s="37"/>
      <c r="G61" s="37"/>
      <c r="H61" s="37"/>
      <c r="I61" s="37"/>
      <c r="J61" s="99"/>
      <c r="K61" s="99"/>
      <c r="L61" s="99"/>
      <c r="M61" s="99"/>
      <c r="N61" s="99"/>
      <c r="O61" s="99"/>
      <c r="P61" s="30"/>
      <c r="Q61" s="99"/>
    </row>
    <row r="62" spans="1:17" ht="25.5" hidden="1" customHeight="1">
      <c r="A62" s="778" t="s">
        <v>674</v>
      </c>
      <c r="B62" s="779"/>
      <c r="C62" s="104" t="s">
        <v>762</v>
      </c>
      <c r="D62" s="36">
        <f t="shared" si="0"/>
        <v>42308</v>
      </c>
      <c r="E62" s="37"/>
      <c r="F62" s="37"/>
      <c r="G62" s="37">
        <f t="shared" ref="G62:G68" si="37">D62+3</f>
        <v>42311</v>
      </c>
      <c r="H62" s="37"/>
      <c r="I62" s="37"/>
      <c r="J62" s="99">
        <f>D62+8</f>
        <v>42316</v>
      </c>
      <c r="K62" s="99">
        <f t="shared" ref="K62:K68" si="38">D62+9</f>
        <v>42317</v>
      </c>
      <c r="L62" s="99">
        <f t="shared" ref="L62:L68" si="39">D62+12</f>
        <v>42320</v>
      </c>
      <c r="M62" s="99"/>
      <c r="N62" s="99">
        <f t="shared" ref="N62:N68" si="40">D62+13</f>
        <v>42321</v>
      </c>
      <c r="O62" s="99">
        <f t="shared" ref="O62:O68" si="41">D62+14</f>
        <v>42322</v>
      </c>
      <c r="P62" s="30"/>
      <c r="Q62" s="99">
        <f>D62+17</f>
        <v>42325</v>
      </c>
    </row>
    <row r="63" spans="1:17" ht="25.5" hidden="1" customHeight="1">
      <c r="A63" s="769" t="s">
        <v>214</v>
      </c>
      <c r="B63" s="770"/>
      <c r="C63" s="100"/>
      <c r="D63" s="36">
        <f t="shared" si="0"/>
        <v>42315</v>
      </c>
      <c r="E63" s="36"/>
      <c r="F63" s="37"/>
      <c r="G63" s="37">
        <f t="shared" si="37"/>
        <v>42318</v>
      </c>
      <c r="H63" s="37"/>
      <c r="I63" s="37"/>
      <c r="J63" s="99">
        <f t="shared" ref="J63:J68" si="42">D63+7</f>
        <v>42322</v>
      </c>
      <c r="K63" s="99">
        <f t="shared" si="38"/>
        <v>42324</v>
      </c>
      <c r="L63" s="99">
        <f t="shared" si="39"/>
        <v>42327</v>
      </c>
      <c r="M63" s="99"/>
      <c r="N63" s="99">
        <f t="shared" si="40"/>
        <v>42328</v>
      </c>
      <c r="O63" s="99">
        <f t="shared" si="41"/>
        <v>42329</v>
      </c>
      <c r="P63" s="30"/>
      <c r="Q63" s="99">
        <f t="shared" ref="Q63:Q68" si="43">D63+16</f>
        <v>42331</v>
      </c>
    </row>
    <row r="64" spans="1:17" ht="25.5" hidden="1" customHeight="1">
      <c r="A64" s="778" t="s">
        <v>675</v>
      </c>
      <c r="B64" s="779"/>
      <c r="C64" s="104" t="s">
        <v>760</v>
      </c>
      <c r="D64" s="36">
        <f t="shared" si="0"/>
        <v>42322</v>
      </c>
      <c r="E64" s="36">
        <f>D64+2</f>
        <v>42324</v>
      </c>
      <c r="F64" s="37"/>
      <c r="G64" s="37">
        <f t="shared" si="37"/>
        <v>42325</v>
      </c>
      <c r="H64" s="37"/>
      <c r="I64" s="37"/>
      <c r="J64" s="99">
        <f t="shared" si="42"/>
        <v>42329</v>
      </c>
      <c r="K64" s="99">
        <f t="shared" si="38"/>
        <v>42331</v>
      </c>
      <c r="L64" s="99">
        <f t="shared" si="39"/>
        <v>42334</v>
      </c>
      <c r="M64" s="99"/>
      <c r="N64" s="99">
        <f t="shared" si="40"/>
        <v>42335</v>
      </c>
      <c r="O64" s="99">
        <f t="shared" si="41"/>
        <v>42336</v>
      </c>
      <c r="P64" s="30"/>
      <c r="Q64" s="99">
        <f t="shared" si="43"/>
        <v>42338</v>
      </c>
    </row>
    <row r="65" spans="1:17" ht="25.5" hidden="1" customHeight="1">
      <c r="A65" s="778" t="s">
        <v>190</v>
      </c>
      <c r="B65" s="779"/>
      <c r="C65" s="104" t="s">
        <v>765</v>
      </c>
      <c r="D65" s="36">
        <f t="shared" si="0"/>
        <v>42329</v>
      </c>
      <c r="E65" s="36"/>
      <c r="F65" s="37"/>
      <c r="G65" s="37">
        <f t="shared" si="37"/>
        <v>42332</v>
      </c>
      <c r="H65" s="37"/>
      <c r="I65" s="37"/>
      <c r="J65" s="99">
        <f t="shared" si="42"/>
        <v>42336</v>
      </c>
      <c r="K65" s="99">
        <f t="shared" si="38"/>
        <v>42338</v>
      </c>
      <c r="L65" s="99">
        <f t="shared" si="39"/>
        <v>42341</v>
      </c>
      <c r="M65" s="99"/>
      <c r="N65" s="99">
        <f t="shared" si="40"/>
        <v>42342</v>
      </c>
      <c r="O65" s="99">
        <f t="shared" si="41"/>
        <v>42343</v>
      </c>
      <c r="P65" s="30"/>
      <c r="Q65" s="99">
        <f t="shared" si="43"/>
        <v>42345</v>
      </c>
    </row>
    <row r="66" spans="1:17" ht="25.5" hidden="1" customHeight="1">
      <c r="A66" s="778" t="s">
        <v>584</v>
      </c>
      <c r="B66" s="779"/>
      <c r="C66" s="100" t="s">
        <v>762</v>
      </c>
      <c r="D66" s="36">
        <f t="shared" si="0"/>
        <v>42336</v>
      </c>
      <c r="E66" s="36"/>
      <c r="F66" s="37"/>
      <c r="G66" s="37">
        <f t="shared" si="37"/>
        <v>42339</v>
      </c>
      <c r="H66" s="37"/>
      <c r="I66" s="37"/>
      <c r="J66" s="99">
        <f t="shared" si="42"/>
        <v>42343</v>
      </c>
      <c r="K66" s="99">
        <f t="shared" si="38"/>
        <v>42345</v>
      </c>
      <c r="L66" s="99">
        <f t="shared" si="39"/>
        <v>42348</v>
      </c>
      <c r="M66" s="99"/>
      <c r="N66" s="99">
        <f t="shared" si="40"/>
        <v>42349</v>
      </c>
      <c r="O66" s="99">
        <f t="shared" si="41"/>
        <v>42350</v>
      </c>
      <c r="P66" s="30"/>
      <c r="Q66" s="99">
        <f t="shared" si="43"/>
        <v>42352</v>
      </c>
    </row>
    <row r="67" spans="1:17" ht="25.5" hidden="1" customHeight="1">
      <c r="A67" s="778" t="s">
        <v>728</v>
      </c>
      <c r="B67" s="779"/>
      <c r="C67" s="100" t="s">
        <v>927</v>
      </c>
      <c r="D67" s="36">
        <f t="shared" si="0"/>
        <v>42343</v>
      </c>
      <c r="E67" s="36"/>
      <c r="F67" s="37"/>
      <c r="G67" s="37">
        <f t="shared" si="37"/>
        <v>42346</v>
      </c>
      <c r="H67" s="37"/>
      <c r="I67" s="37"/>
      <c r="J67" s="99">
        <f t="shared" si="42"/>
        <v>42350</v>
      </c>
      <c r="K67" s="99">
        <f t="shared" si="38"/>
        <v>42352</v>
      </c>
      <c r="L67" s="99">
        <f t="shared" si="39"/>
        <v>42355</v>
      </c>
      <c r="M67" s="99"/>
      <c r="N67" s="99">
        <f t="shared" si="40"/>
        <v>42356</v>
      </c>
      <c r="O67" s="99">
        <f t="shared" si="41"/>
        <v>42357</v>
      </c>
      <c r="P67" s="30"/>
      <c r="Q67" s="99">
        <f t="shared" si="43"/>
        <v>42359</v>
      </c>
    </row>
    <row r="68" spans="1:17" ht="25.5" hidden="1" customHeight="1">
      <c r="A68" s="778" t="s">
        <v>674</v>
      </c>
      <c r="B68" s="779"/>
      <c r="C68" s="104" t="s">
        <v>765</v>
      </c>
      <c r="D68" s="36">
        <f t="shared" si="0"/>
        <v>42350</v>
      </c>
      <c r="E68" s="36"/>
      <c r="F68" s="37"/>
      <c r="G68" s="37">
        <f t="shared" si="37"/>
        <v>42353</v>
      </c>
      <c r="H68" s="37"/>
      <c r="I68" s="37"/>
      <c r="J68" s="99">
        <f t="shared" si="42"/>
        <v>42357</v>
      </c>
      <c r="K68" s="99">
        <f t="shared" si="38"/>
        <v>42359</v>
      </c>
      <c r="L68" s="99">
        <f t="shared" si="39"/>
        <v>42362</v>
      </c>
      <c r="M68" s="99"/>
      <c r="N68" s="99">
        <f t="shared" si="40"/>
        <v>42363</v>
      </c>
      <c r="O68" s="99">
        <f t="shared" si="41"/>
        <v>42364</v>
      </c>
      <c r="P68" s="30"/>
      <c r="Q68" s="99">
        <f t="shared" si="43"/>
        <v>42366</v>
      </c>
    </row>
    <row r="69" spans="1:17" s="243" customFormat="1" ht="25.5" hidden="1" customHeight="1">
      <c r="A69" s="940" t="s">
        <v>214</v>
      </c>
      <c r="B69" s="941"/>
      <c r="C69" s="245"/>
      <c r="D69" s="240">
        <f t="shared" si="0"/>
        <v>42357</v>
      </c>
      <c r="E69" s="240"/>
      <c r="F69" s="241"/>
      <c r="G69" s="241"/>
      <c r="H69" s="241"/>
      <c r="I69" s="241"/>
      <c r="J69" s="242"/>
      <c r="K69" s="242"/>
      <c r="L69" s="242"/>
      <c r="M69" s="242"/>
      <c r="N69" s="242"/>
      <c r="O69" s="242"/>
      <c r="P69" s="246"/>
      <c r="Q69" s="242"/>
    </row>
    <row r="70" spans="1:17" s="243" customFormat="1" ht="25.5" hidden="1" customHeight="1">
      <c r="A70" s="940" t="s">
        <v>214</v>
      </c>
      <c r="B70" s="941"/>
      <c r="C70" s="245"/>
      <c r="D70" s="240">
        <f t="shared" si="0"/>
        <v>42364</v>
      </c>
      <c r="E70" s="240"/>
      <c r="F70" s="241"/>
      <c r="G70" s="241"/>
      <c r="H70" s="241"/>
      <c r="I70" s="241"/>
      <c r="J70" s="242"/>
      <c r="K70" s="242"/>
      <c r="L70" s="242"/>
      <c r="M70" s="242"/>
      <c r="N70" s="242"/>
      <c r="O70" s="242"/>
      <c r="P70" s="246"/>
      <c r="Q70" s="242"/>
    </row>
    <row r="71" spans="1:17" ht="25.5" hidden="1" customHeight="1">
      <c r="A71" s="778" t="s">
        <v>190</v>
      </c>
      <c r="B71" s="779"/>
      <c r="C71" s="104" t="s">
        <v>768</v>
      </c>
      <c r="D71" s="36">
        <f t="shared" si="0"/>
        <v>42371</v>
      </c>
      <c r="E71" s="36"/>
      <c r="F71" s="37"/>
      <c r="G71" s="37">
        <f t="shared" ref="G71:G79" si="44">D71+3</f>
        <v>42374</v>
      </c>
      <c r="H71" s="37"/>
      <c r="I71" s="37"/>
      <c r="J71" s="99">
        <f t="shared" ref="J71:J79" si="45">D71+7</f>
        <v>42378</v>
      </c>
      <c r="K71" s="99">
        <f t="shared" ref="K71:K79" si="46">D71+9</f>
        <v>42380</v>
      </c>
      <c r="L71" s="99">
        <f t="shared" ref="L71:L79" si="47">D71+12</f>
        <v>42383</v>
      </c>
      <c r="M71" s="99"/>
      <c r="N71" s="99">
        <f t="shared" ref="N71:N79" si="48">D71+13</f>
        <v>42384</v>
      </c>
      <c r="O71" s="99">
        <f t="shared" ref="O71:O79" si="49">D71+14</f>
        <v>42385</v>
      </c>
      <c r="P71" s="30"/>
      <c r="Q71" s="99">
        <f t="shared" ref="Q71:Q79" si="50">D71+16</f>
        <v>42387</v>
      </c>
    </row>
    <row r="72" spans="1:17" ht="25.5" hidden="1" customHeight="1">
      <c r="A72" s="778" t="s">
        <v>584</v>
      </c>
      <c r="B72" s="779"/>
      <c r="C72" s="104" t="s">
        <v>822</v>
      </c>
      <c r="D72" s="36">
        <f t="shared" si="0"/>
        <v>42378</v>
      </c>
      <c r="E72" s="36"/>
      <c r="F72" s="37"/>
      <c r="G72" s="37">
        <f t="shared" si="44"/>
        <v>42381</v>
      </c>
      <c r="H72" s="37"/>
      <c r="I72" s="37"/>
      <c r="J72" s="99">
        <f t="shared" si="45"/>
        <v>42385</v>
      </c>
      <c r="K72" s="99">
        <f t="shared" si="46"/>
        <v>42387</v>
      </c>
      <c r="L72" s="99">
        <f t="shared" si="47"/>
        <v>42390</v>
      </c>
      <c r="M72" s="99"/>
      <c r="N72" s="99">
        <f t="shared" si="48"/>
        <v>42391</v>
      </c>
      <c r="O72" s="99">
        <f t="shared" si="49"/>
        <v>42392</v>
      </c>
      <c r="P72" s="30"/>
      <c r="Q72" s="99">
        <f t="shared" si="50"/>
        <v>42394</v>
      </c>
    </row>
    <row r="73" spans="1:17" ht="25.5" hidden="1" customHeight="1">
      <c r="A73" s="778" t="s">
        <v>728</v>
      </c>
      <c r="B73" s="779"/>
      <c r="C73" s="104" t="s">
        <v>822</v>
      </c>
      <c r="D73" s="36">
        <f t="shared" si="0"/>
        <v>42385</v>
      </c>
      <c r="E73" s="36"/>
      <c r="F73" s="37"/>
      <c r="G73" s="37">
        <f t="shared" si="44"/>
        <v>42388</v>
      </c>
      <c r="H73" s="37"/>
      <c r="I73" s="37"/>
      <c r="J73" s="99">
        <f t="shared" si="45"/>
        <v>42392</v>
      </c>
      <c r="K73" s="99">
        <f t="shared" si="46"/>
        <v>42394</v>
      </c>
      <c r="L73" s="99">
        <f t="shared" si="47"/>
        <v>42397</v>
      </c>
      <c r="M73" s="99"/>
      <c r="N73" s="99">
        <f t="shared" si="48"/>
        <v>42398</v>
      </c>
      <c r="O73" s="99">
        <f t="shared" si="49"/>
        <v>42399</v>
      </c>
      <c r="P73" s="30"/>
      <c r="Q73" s="99">
        <f t="shared" si="50"/>
        <v>42401</v>
      </c>
    </row>
    <row r="74" spans="1:17" ht="25.5" hidden="1" customHeight="1">
      <c r="A74" s="778" t="s">
        <v>674</v>
      </c>
      <c r="B74" s="779"/>
      <c r="C74" s="104" t="s">
        <v>822</v>
      </c>
      <c r="D74" s="36">
        <f t="shared" si="0"/>
        <v>42392</v>
      </c>
      <c r="E74" s="36"/>
      <c r="F74" s="37"/>
      <c r="G74" s="37">
        <f t="shared" si="44"/>
        <v>42395</v>
      </c>
      <c r="H74" s="37"/>
      <c r="I74" s="37"/>
      <c r="J74" s="99">
        <f t="shared" si="45"/>
        <v>42399</v>
      </c>
      <c r="K74" s="99">
        <f t="shared" si="46"/>
        <v>42401</v>
      </c>
      <c r="L74" s="99">
        <f t="shared" si="47"/>
        <v>42404</v>
      </c>
      <c r="M74" s="99"/>
      <c r="N74" s="264" t="s">
        <v>145</v>
      </c>
      <c r="O74" s="99">
        <f t="shared" si="49"/>
        <v>42406</v>
      </c>
      <c r="P74" s="30"/>
      <c r="Q74" s="99">
        <f t="shared" si="50"/>
        <v>42408</v>
      </c>
    </row>
    <row r="75" spans="1:17" ht="25.5" hidden="1" customHeight="1">
      <c r="A75" s="778" t="s">
        <v>720</v>
      </c>
      <c r="B75" s="779"/>
      <c r="C75" s="104" t="s">
        <v>823</v>
      </c>
      <c r="D75" s="36">
        <f t="shared" si="0"/>
        <v>42399</v>
      </c>
      <c r="E75" s="36"/>
      <c r="F75" s="37"/>
      <c r="G75" s="37">
        <f t="shared" si="44"/>
        <v>42402</v>
      </c>
      <c r="H75" s="37"/>
      <c r="I75" s="37"/>
      <c r="J75" s="99">
        <f t="shared" si="45"/>
        <v>42406</v>
      </c>
      <c r="K75" s="99">
        <f t="shared" si="46"/>
        <v>42408</v>
      </c>
      <c r="L75" s="99">
        <f t="shared" si="47"/>
        <v>42411</v>
      </c>
      <c r="M75" s="99"/>
      <c r="N75" s="99">
        <f t="shared" si="48"/>
        <v>42412</v>
      </c>
      <c r="O75" s="99">
        <f t="shared" si="49"/>
        <v>42413</v>
      </c>
      <c r="P75" s="30"/>
      <c r="Q75" s="99">
        <f t="shared" si="50"/>
        <v>42415</v>
      </c>
    </row>
    <row r="76" spans="1:17" ht="25.5" hidden="1" customHeight="1">
      <c r="A76" s="938" t="s">
        <v>214</v>
      </c>
      <c r="B76" s="939"/>
      <c r="C76" s="257"/>
      <c r="D76" s="258">
        <f t="shared" si="0"/>
        <v>42406</v>
      </c>
      <c r="E76" s="258"/>
      <c r="F76" s="259"/>
      <c r="G76" s="259"/>
      <c r="H76" s="259"/>
      <c r="I76" s="259"/>
      <c r="J76" s="260"/>
      <c r="K76" s="260"/>
      <c r="L76" s="260"/>
      <c r="M76" s="260"/>
      <c r="N76" s="260"/>
      <c r="O76" s="260"/>
      <c r="P76" s="261"/>
      <c r="Q76" s="260"/>
    </row>
    <row r="77" spans="1:17" ht="25.5" hidden="1" customHeight="1">
      <c r="A77" s="938" t="s">
        <v>214</v>
      </c>
      <c r="B77" s="939"/>
      <c r="C77" s="257"/>
      <c r="D77" s="258">
        <f t="shared" ref="D77:D108" si="51">D76+7</f>
        <v>42413</v>
      </c>
      <c r="E77" s="258"/>
      <c r="F77" s="259"/>
      <c r="G77" s="259"/>
      <c r="H77" s="259"/>
      <c r="I77" s="259"/>
      <c r="J77" s="260"/>
      <c r="K77" s="260"/>
      <c r="L77" s="260"/>
      <c r="M77" s="260"/>
      <c r="N77" s="260"/>
      <c r="O77" s="260"/>
      <c r="P77" s="261"/>
      <c r="Q77" s="260"/>
    </row>
    <row r="78" spans="1:17" ht="25.5" hidden="1" customHeight="1">
      <c r="A78" s="769" t="s">
        <v>584</v>
      </c>
      <c r="B78" s="770"/>
      <c r="C78" s="100" t="s">
        <v>823</v>
      </c>
      <c r="D78" s="36">
        <f t="shared" si="51"/>
        <v>42420</v>
      </c>
      <c r="E78" s="36"/>
      <c r="F78" s="37"/>
      <c r="G78" s="37">
        <f t="shared" si="44"/>
        <v>42423</v>
      </c>
      <c r="H78" s="37"/>
      <c r="I78" s="37"/>
      <c r="J78" s="99">
        <f t="shared" si="45"/>
        <v>42427</v>
      </c>
      <c r="K78" s="99">
        <f t="shared" si="46"/>
        <v>42429</v>
      </c>
      <c r="L78" s="99">
        <f t="shared" si="47"/>
        <v>42432</v>
      </c>
      <c r="M78" s="99"/>
      <c r="N78" s="99">
        <f t="shared" si="48"/>
        <v>42433</v>
      </c>
      <c r="O78" s="99">
        <f t="shared" si="49"/>
        <v>42434</v>
      </c>
      <c r="P78" s="30"/>
      <c r="Q78" s="99">
        <f t="shared" si="50"/>
        <v>42436</v>
      </c>
    </row>
    <row r="79" spans="1:17" ht="25.5" hidden="1" customHeight="1">
      <c r="A79" s="778" t="s">
        <v>728</v>
      </c>
      <c r="B79" s="779"/>
      <c r="C79" s="104" t="s">
        <v>823</v>
      </c>
      <c r="D79" s="36">
        <f t="shared" si="51"/>
        <v>42427</v>
      </c>
      <c r="E79" s="36"/>
      <c r="F79" s="37"/>
      <c r="G79" s="37">
        <f t="shared" si="44"/>
        <v>42430</v>
      </c>
      <c r="H79" s="37"/>
      <c r="I79" s="37"/>
      <c r="J79" s="99">
        <f t="shared" si="45"/>
        <v>42434</v>
      </c>
      <c r="K79" s="99">
        <f t="shared" si="46"/>
        <v>42436</v>
      </c>
      <c r="L79" s="99">
        <f t="shared" si="47"/>
        <v>42439</v>
      </c>
      <c r="M79" s="99"/>
      <c r="N79" s="99">
        <f t="shared" si="48"/>
        <v>42440</v>
      </c>
      <c r="O79" s="99">
        <f t="shared" si="49"/>
        <v>42441</v>
      </c>
      <c r="P79" s="30"/>
      <c r="Q79" s="99">
        <f t="shared" si="50"/>
        <v>42443</v>
      </c>
    </row>
    <row r="80" spans="1:17" ht="25.5" hidden="1" customHeight="1">
      <c r="A80" s="778" t="s">
        <v>674</v>
      </c>
      <c r="B80" s="779"/>
      <c r="C80" s="104" t="s">
        <v>823</v>
      </c>
      <c r="D80" s="36">
        <f t="shared" si="51"/>
        <v>42434</v>
      </c>
      <c r="E80" s="36"/>
      <c r="F80" s="37"/>
      <c r="G80" s="37">
        <f t="shared" ref="G80:G87" si="52">D80+3</f>
        <v>42437</v>
      </c>
      <c r="H80" s="37"/>
      <c r="I80" s="37"/>
      <c r="J80" s="99">
        <f t="shared" ref="J80:J87" si="53">D80+7</f>
        <v>42441</v>
      </c>
      <c r="K80" s="99">
        <f t="shared" ref="K80:K87" si="54">D80+9</f>
        <v>42443</v>
      </c>
      <c r="L80" s="99">
        <f t="shared" ref="L80:L87" si="55">D80+12</f>
        <v>42446</v>
      </c>
      <c r="M80" s="99"/>
      <c r="N80" s="99">
        <f t="shared" ref="N80:N87" si="56">D80+13</f>
        <v>42447</v>
      </c>
      <c r="O80" s="99">
        <f t="shared" ref="O80:O87" si="57">D80+14</f>
        <v>42448</v>
      </c>
      <c r="P80" s="30"/>
      <c r="Q80" s="99">
        <f t="shared" ref="Q80:Q87" si="58">D80+16</f>
        <v>42450</v>
      </c>
    </row>
    <row r="81" spans="1:17" ht="25.5" hidden="1" customHeight="1">
      <c r="A81" s="776" t="s">
        <v>214</v>
      </c>
      <c r="B81" s="777"/>
      <c r="C81" s="104"/>
      <c r="D81" s="36">
        <f t="shared" si="51"/>
        <v>42441</v>
      </c>
      <c r="E81" s="36"/>
      <c r="F81" s="37"/>
      <c r="G81" s="37">
        <f t="shared" si="52"/>
        <v>42444</v>
      </c>
      <c r="H81" s="37"/>
      <c r="I81" s="37"/>
      <c r="J81" s="99">
        <f t="shared" si="53"/>
        <v>42448</v>
      </c>
      <c r="K81" s="99">
        <f t="shared" si="54"/>
        <v>42450</v>
      </c>
      <c r="L81" s="99">
        <f t="shared" si="55"/>
        <v>42453</v>
      </c>
      <c r="M81" s="99"/>
      <c r="N81" s="99">
        <f t="shared" si="56"/>
        <v>42454</v>
      </c>
      <c r="O81" s="99">
        <f t="shared" si="57"/>
        <v>42455</v>
      </c>
      <c r="P81" s="30"/>
      <c r="Q81" s="99">
        <f t="shared" si="58"/>
        <v>42457</v>
      </c>
    </row>
    <row r="82" spans="1:17" ht="25.5" hidden="1" customHeight="1">
      <c r="A82" s="778" t="s">
        <v>675</v>
      </c>
      <c r="B82" s="779"/>
      <c r="C82" s="104" t="s">
        <v>928</v>
      </c>
      <c r="D82" s="36">
        <f t="shared" si="51"/>
        <v>42448</v>
      </c>
      <c r="E82" s="36"/>
      <c r="F82" s="157">
        <v>42450</v>
      </c>
      <c r="G82" s="37">
        <f t="shared" si="52"/>
        <v>42451</v>
      </c>
      <c r="H82" s="157">
        <v>42450</v>
      </c>
      <c r="I82" s="157">
        <v>42450</v>
      </c>
      <c r="J82" s="99">
        <f t="shared" si="53"/>
        <v>42455</v>
      </c>
      <c r="K82" s="99">
        <f t="shared" si="54"/>
        <v>42457</v>
      </c>
      <c r="L82" s="99">
        <f t="shared" si="55"/>
        <v>42460</v>
      </c>
      <c r="M82" s="99"/>
      <c r="N82" s="99">
        <f t="shared" si="56"/>
        <v>42461</v>
      </c>
      <c r="O82" s="99">
        <f t="shared" si="57"/>
        <v>42462</v>
      </c>
      <c r="P82" s="30"/>
      <c r="Q82" s="99">
        <f t="shared" si="58"/>
        <v>42464</v>
      </c>
    </row>
    <row r="83" spans="1:17" ht="25.5" hidden="1" customHeight="1">
      <c r="A83" s="778" t="s">
        <v>190</v>
      </c>
      <c r="B83" s="779"/>
      <c r="C83" s="104" t="s">
        <v>928</v>
      </c>
      <c r="D83" s="36">
        <f t="shared" si="51"/>
        <v>42455</v>
      </c>
      <c r="E83" s="36"/>
      <c r="F83" s="37"/>
      <c r="G83" s="37">
        <f t="shared" si="52"/>
        <v>42458</v>
      </c>
      <c r="H83" s="37"/>
      <c r="I83" s="37"/>
      <c r="J83" s="99">
        <f t="shared" si="53"/>
        <v>42462</v>
      </c>
      <c r="K83" s="99">
        <f t="shared" si="54"/>
        <v>42464</v>
      </c>
      <c r="L83" s="99">
        <f t="shared" si="55"/>
        <v>42467</v>
      </c>
      <c r="M83" s="99"/>
      <c r="N83" s="99">
        <f t="shared" si="56"/>
        <v>42468</v>
      </c>
      <c r="O83" s="99">
        <f t="shared" si="57"/>
        <v>42469</v>
      </c>
      <c r="P83" s="30"/>
      <c r="Q83" s="99">
        <f t="shared" si="58"/>
        <v>42471</v>
      </c>
    </row>
    <row r="84" spans="1:17" ht="25.5" hidden="1" customHeight="1">
      <c r="A84" s="937" t="s">
        <v>584</v>
      </c>
      <c r="B84" s="909"/>
      <c r="C84" s="104" t="s">
        <v>928</v>
      </c>
      <c r="D84" s="36">
        <f t="shared" si="51"/>
        <v>42462</v>
      </c>
      <c r="E84" s="36"/>
      <c r="F84" s="37"/>
      <c r="G84" s="37">
        <f t="shared" si="52"/>
        <v>42465</v>
      </c>
      <c r="H84" s="37"/>
      <c r="I84" s="37"/>
      <c r="J84" s="99">
        <f t="shared" si="53"/>
        <v>42469</v>
      </c>
      <c r="K84" s="99">
        <f t="shared" si="54"/>
        <v>42471</v>
      </c>
      <c r="L84" s="99">
        <f t="shared" si="55"/>
        <v>42474</v>
      </c>
      <c r="M84" s="99"/>
      <c r="N84" s="99">
        <f t="shared" si="56"/>
        <v>42475</v>
      </c>
      <c r="O84" s="99">
        <f t="shared" si="57"/>
        <v>42476</v>
      </c>
      <c r="P84" s="30"/>
      <c r="Q84" s="99">
        <f t="shared" si="58"/>
        <v>42478</v>
      </c>
    </row>
    <row r="85" spans="1:17" ht="25.5" hidden="1" customHeight="1">
      <c r="A85" s="776" t="s">
        <v>214</v>
      </c>
      <c r="B85" s="777"/>
      <c r="C85" s="104"/>
      <c r="D85" s="36">
        <f t="shared" si="51"/>
        <v>42469</v>
      </c>
      <c r="E85" s="36"/>
      <c r="F85" s="37"/>
      <c r="G85" s="37">
        <f t="shared" si="52"/>
        <v>42472</v>
      </c>
      <c r="H85" s="37"/>
      <c r="I85" s="37"/>
      <c r="J85" s="99">
        <f t="shared" si="53"/>
        <v>42476</v>
      </c>
      <c r="K85" s="99">
        <f t="shared" si="54"/>
        <v>42478</v>
      </c>
      <c r="L85" s="99">
        <f t="shared" si="55"/>
        <v>42481</v>
      </c>
      <c r="M85" s="99"/>
      <c r="N85" s="99">
        <f t="shared" si="56"/>
        <v>42482</v>
      </c>
      <c r="O85" s="99">
        <f t="shared" si="57"/>
        <v>42483</v>
      </c>
      <c r="P85" s="30"/>
      <c r="Q85" s="99">
        <f t="shared" si="58"/>
        <v>42485</v>
      </c>
    </row>
    <row r="86" spans="1:17" ht="25.5" hidden="1" customHeight="1">
      <c r="A86" s="778" t="s">
        <v>674</v>
      </c>
      <c r="B86" s="779"/>
      <c r="C86" s="104" t="s">
        <v>928</v>
      </c>
      <c r="D86" s="36">
        <f t="shared" si="51"/>
        <v>42476</v>
      </c>
      <c r="E86" s="36"/>
      <c r="F86" s="37"/>
      <c r="G86" s="37">
        <f t="shared" si="52"/>
        <v>42479</v>
      </c>
      <c r="H86" s="37"/>
      <c r="I86" s="37"/>
      <c r="J86" s="99">
        <f t="shared" si="53"/>
        <v>42483</v>
      </c>
      <c r="K86" s="99">
        <f t="shared" si="54"/>
        <v>42485</v>
      </c>
      <c r="L86" s="99">
        <f t="shared" si="55"/>
        <v>42488</v>
      </c>
      <c r="M86" s="99"/>
      <c r="N86" s="99">
        <f t="shared" si="56"/>
        <v>42489</v>
      </c>
      <c r="O86" s="99">
        <f t="shared" si="57"/>
        <v>42490</v>
      </c>
      <c r="P86" s="30"/>
      <c r="Q86" s="99">
        <f t="shared" si="58"/>
        <v>42492</v>
      </c>
    </row>
    <row r="87" spans="1:17" ht="25.5" hidden="1" customHeight="1">
      <c r="A87" s="776" t="s">
        <v>214</v>
      </c>
      <c r="B87" s="777"/>
      <c r="C87" s="104"/>
      <c r="D87" s="36">
        <f t="shared" si="51"/>
        <v>42483</v>
      </c>
      <c r="E87" s="36"/>
      <c r="F87" s="37"/>
      <c r="G87" s="37">
        <f t="shared" si="52"/>
        <v>42486</v>
      </c>
      <c r="H87" s="37"/>
      <c r="I87" s="37"/>
      <c r="J87" s="99">
        <f t="shared" si="53"/>
        <v>42490</v>
      </c>
      <c r="K87" s="99">
        <f t="shared" si="54"/>
        <v>42492</v>
      </c>
      <c r="L87" s="99">
        <f t="shared" si="55"/>
        <v>42495</v>
      </c>
      <c r="M87" s="99"/>
      <c r="N87" s="99">
        <f t="shared" si="56"/>
        <v>42496</v>
      </c>
      <c r="O87" s="99">
        <f t="shared" si="57"/>
        <v>42497</v>
      </c>
      <c r="P87" s="30"/>
      <c r="Q87" s="99">
        <f t="shared" si="58"/>
        <v>42499</v>
      </c>
    </row>
    <row r="88" spans="1:17" ht="25.5" hidden="1" customHeight="1">
      <c r="A88" s="937" t="s">
        <v>675</v>
      </c>
      <c r="B88" s="909"/>
      <c r="C88" s="104" t="s">
        <v>929</v>
      </c>
      <c r="D88" s="36">
        <f t="shared" si="51"/>
        <v>42490</v>
      </c>
      <c r="E88" s="36"/>
      <c r="F88" s="37"/>
      <c r="G88" s="37">
        <f t="shared" ref="G88:G94" si="59">D88+3</f>
        <v>42493</v>
      </c>
      <c r="H88" s="37"/>
      <c r="I88" s="37"/>
      <c r="J88" s="99">
        <f t="shared" ref="J88:J94" si="60">D88+7</f>
        <v>42497</v>
      </c>
      <c r="K88" s="99">
        <f t="shared" ref="K88:K94" si="61">D88+9</f>
        <v>42499</v>
      </c>
      <c r="L88" s="99">
        <f t="shared" ref="L88:L94" si="62">D88+12</f>
        <v>42502</v>
      </c>
      <c r="M88" s="99"/>
      <c r="N88" s="99">
        <f t="shared" ref="N88:N94" si="63">D88+13</f>
        <v>42503</v>
      </c>
      <c r="O88" s="99">
        <f t="shared" ref="O88:O93" si="64">D88+14</f>
        <v>42504</v>
      </c>
      <c r="P88" s="30"/>
      <c r="Q88" s="99">
        <f t="shared" ref="Q88:Q93" si="65">D88+16</f>
        <v>42506</v>
      </c>
    </row>
    <row r="89" spans="1:17" ht="25.5" hidden="1" customHeight="1">
      <c r="A89" s="778" t="s">
        <v>190</v>
      </c>
      <c r="B89" s="779"/>
      <c r="C89" s="104" t="s">
        <v>929</v>
      </c>
      <c r="D89" s="36">
        <f t="shared" si="51"/>
        <v>42497</v>
      </c>
      <c r="E89" s="36"/>
      <c r="F89" s="37"/>
      <c r="G89" s="37">
        <f t="shared" si="59"/>
        <v>42500</v>
      </c>
      <c r="H89" s="37"/>
      <c r="I89" s="37"/>
      <c r="J89" s="99">
        <f t="shared" si="60"/>
        <v>42504</v>
      </c>
      <c r="K89" s="99">
        <f t="shared" si="61"/>
        <v>42506</v>
      </c>
      <c r="L89" s="99">
        <f t="shared" si="62"/>
        <v>42509</v>
      </c>
      <c r="M89" s="99"/>
      <c r="N89" s="99">
        <f t="shared" si="63"/>
        <v>42510</v>
      </c>
      <c r="O89" s="99">
        <f t="shared" si="64"/>
        <v>42511</v>
      </c>
      <c r="P89" s="30"/>
      <c r="Q89" s="99">
        <f t="shared" si="65"/>
        <v>42513</v>
      </c>
    </row>
    <row r="90" spans="1:17" ht="25.5" hidden="1" customHeight="1">
      <c r="A90" s="778" t="s">
        <v>584</v>
      </c>
      <c r="B90" s="779"/>
      <c r="C90" s="104" t="s">
        <v>929</v>
      </c>
      <c r="D90" s="36">
        <f t="shared" si="51"/>
        <v>42504</v>
      </c>
      <c r="E90" s="36"/>
      <c r="F90" s="37"/>
      <c r="G90" s="37">
        <f t="shared" si="59"/>
        <v>42507</v>
      </c>
      <c r="H90" s="37"/>
      <c r="I90" s="37"/>
      <c r="J90" s="99">
        <f t="shared" si="60"/>
        <v>42511</v>
      </c>
      <c r="K90" s="99">
        <f t="shared" si="61"/>
        <v>42513</v>
      </c>
      <c r="L90" s="99">
        <f t="shared" si="62"/>
        <v>42516</v>
      </c>
      <c r="M90" s="99"/>
      <c r="N90" s="99">
        <f t="shared" si="63"/>
        <v>42517</v>
      </c>
      <c r="O90" s="99">
        <f t="shared" si="64"/>
        <v>42518</v>
      </c>
      <c r="P90" s="30"/>
      <c r="Q90" s="99">
        <f t="shared" si="65"/>
        <v>42520</v>
      </c>
    </row>
    <row r="91" spans="1:17" ht="25.5" hidden="1" customHeight="1">
      <c r="A91" s="778" t="s">
        <v>728</v>
      </c>
      <c r="B91" s="779"/>
      <c r="C91" s="104" t="s">
        <v>929</v>
      </c>
      <c r="D91" s="36">
        <f t="shared" si="51"/>
        <v>42511</v>
      </c>
      <c r="E91" s="36"/>
      <c r="F91" s="37"/>
      <c r="G91" s="37">
        <f t="shared" si="59"/>
        <v>42514</v>
      </c>
      <c r="H91" s="37"/>
      <c r="I91" s="37"/>
      <c r="J91" s="99">
        <f t="shared" si="60"/>
        <v>42518</v>
      </c>
      <c r="K91" s="99">
        <f t="shared" si="61"/>
        <v>42520</v>
      </c>
      <c r="L91" s="99">
        <f t="shared" si="62"/>
        <v>42523</v>
      </c>
      <c r="M91" s="99"/>
      <c r="N91" s="99">
        <f t="shared" si="63"/>
        <v>42524</v>
      </c>
      <c r="O91" s="99">
        <f t="shared" si="64"/>
        <v>42525</v>
      </c>
      <c r="P91" s="30"/>
      <c r="Q91" s="99">
        <f t="shared" si="65"/>
        <v>42527</v>
      </c>
    </row>
    <row r="92" spans="1:17" ht="25.5" hidden="1" customHeight="1">
      <c r="A92" s="778" t="s">
        <v>674</v>
      </c>
      <c r="B92" s="779"/>
      <c r="C92" s="104" t="s">
        <v>929</v>
      </c>
      <c r="D92" s="36">
        <f t="shared" si="51"/>
        <v>42518</v>
      </c>
      <c r="E92" s="36"/>
      <c r="F92" s="37"/>
      <c r="G92" s="37">
        <f t="shared" si="59"/>
        <v>42521</v>
      </c>
      <c r="H92" s="37"/>
      <c r="I92" s="37"/>
      <c r="J92" s="99">
        <f t="shared" si="60"/>
        <v>42525</v>
      </c>
      <c r="K92" s="99">
        <f t="shared" si="61"/>
        <v>42527</v>
      </c>
      <c r="L92" s="99">
        <f t="shared" si="62"/>
        <v>42530</v>
      </c>
      <c r="M92" s="99"/>
      <c r="N92" s="99">
        <f t="shared" si="63"/>
        <v>42531</v>
      </c>
      <c r="O92" s="99">
        <f t="shared" si="64"/>
        <v>42532</v>
      </c>
      <c r="P92" s="30"/>
      <c r="Q92" s="99">
        <f t="shared" si="65"/>
        <v>42534</v>
      </c>
    </row>
    <row r="93" spans="1:17" ht="25.5" hidden="1" customHeight="1">
      <c r="A93" s="778" t="s">
        <v>720</v>
      </c>
      <c r="B93" s="779"/>
      <c r="C93" s="104" t="s">
        <v>930</v>
      </c>
      <c r="D93" s="36">
        <f t="shared" si="51"/>
        <v>42525</v>
      </c>
      <c r="E93" s="36"/>
      <c r="F93" s="37"/>
      <c r="G93" s="37">
        <f t="shared" si="59"/>
        <v>42528</v>
      </c>
      <c r="H93" s="37"/>
      <c r="I93" s="37"/>
      <c r="J93" s="99">
        <f t="shared" si="60"/>
        <v>42532</v>
      </c>
      <c r="K93" s="99">
        <f t="shared" si="61"/>
        <v>42534</v>
      </c>
      <c r="L93" s="99">
        <f t="shared" si="62"/>
        <v>42537</v>
      </c>
      <c r="M93" s="99"/>
      <c r="N93" s="99">
        <f t="shared" si="63"/>
        <v>42538</v>
      </c>
      <c r="O93" s="99">
        <f t="shared" si="64"/>
        <v>42539</v>
      </c>
      <c r="P93" s="30"/>
      <c r="Q93" s="99">
        <f t="shared" si="65"/>
        <v>42541</v>
      </c>
    </row>
    <row r="94" spans="1:17" ht="25.5" hidden="1" customHeight="1">
      <c r="A94" s="778" t="s">
        <v>675</v>
      </c>
      <c r="B94" s="779"/>
      <c r="C94" s="104" t="s">
        <v>930</v>
      </c>
      <c r="D94" s="36">
        <f t="shared" si="51"/>
        <v>42532</v>
      </c>
      <c r="E94" s="36"/>
      <c r="F94" s="37"/>
      <c r="G94" s="37">
        <f t="shared" si="59"/>
        <v>42535</v>
      </c>
      <c r="H94" s="37"/>
      <c r="I94" s="37"/>
      <c r="J94" s="99">
        <f t="shared" si="60"/>
        <v>42539</v>
      </c>
      <c r="K94" s="99">
        <f t="shared" si="61"/>
        <v>42541</v>
      </c>
      <c r="L94" s="99">
        <f t="shared" si="62"/>
        <v>42544</v>
      </c>
      <c r="M94" s="99"/>
      <c r="N94" s="99">
        <f t="shared" si="63"/>
        <v>42545</v>
      </c>
      <c r="O94" s="153" t="s">
        <v>145</v>
      </c>
      <c r="P94" s="294"/>
      <c r="Q94" s="153" t="s">
        <v>145</v>
      </c>
    </row>
    <row r="95" spans="1:17" ht="25.5" hidden="1" customHeight="1">
      <c r="A95" s="778" t="s">
        <v>190</v>
      </c>
      <c r="B95" s="779"/>
      <c r="C95" s="104" t="s">
        <v>930</v>
      </c>
      <c r="D95" s="36">
        <f t="shared" si="51"/>
        <v>42539</v>
      </c>
      <c r="E95" s="36"/>
      <c r="F95" s="37"/>
      <c r="G95" s="37">
        <f t="shared" ref="G95:G103" si="66">D95+3</f>
        <v>42542</v>
      </c>
      <c r="H95" s="37"/>
      <c r="I95" s="37"/>
      <c r="J95" s="99">
        <f>D95+7</f>
        <v>42546</v>
      </c>
      <c r="K95" s="99">
        <f>D95+9</f>
        <v>42548</v>
      </c>
      <c r="L95" s="99">
        <f>D95+12</f>
        <v>42551</v>
      </c>
      <c r="M95" s="99"/>
      <c r="N95" s="99">
        <f>D95+13</f>
        <v>42552</v>
      </c>
      <c r="O95" s="99">
        <f>D95+14</f>
        <v>42553</v>
      </c>
      <c r="P95" s="30"/>
      <c r="Q95" s="99">
        <f>D95+16</f>
        <v>42555</v>
      </c>
    </row>
    <row r="96" spans="1:17" ht="25.5" hidden="1" customHeight="1">
      <c r="A96" s="778" t="s">
        <v>584</v>
      </c>
      <c r="B96" s="779"/>
      <c r="C96" s="104" t="s">
        <v>930</v>
      </c>
      <c r="D96" s="36">
        <f t="shared" si="51"/>
        <v>42546</v>
      </c>
      <c r="E96" s="36"/>
      <c r="F96" s="37"/>
      <c r="G96" s="37">
        <f t="shared" si="66"/>
        <v>42549</v>
      </c>
      <c r="H96" s="37"/>
      <c r="I96" s="37"/>
      <c r="J96" s="99">
        <f>D96+7</f>
        <v>42553</v>
      </c>
      <c r="K96" s="99">
        <f>D96+9</f>
        <v>42555</v>
      </c>
      <c r="L96" s="99">
        <f>D96+12</f>
        <v>42558</v>
      </c>
      <c r="M96" s="99"/>
      <c r="N96" s="99">
        <f>D96+13</f>
        <v>42559</v>
      </c>
      <c r="O96" s="99">
        <f>D96+14</f>
        <v>42560</v>
      </c>
      <c r="P96" s="30"/>
      <c r="Q96" s="99">
        <f>D96+16</f>
        <v>42562</v>
      </c>
    </row>
    <row r="97" spans="1:17" ht="25.5" hidden="1" customHeight="1">
      <c r="A97" s="778" t="s">
        <v>728</v>
      </c>
      <c r="B97" s="779"/>
      <c r="C97" s="104" t="s">
        <v>930</v>
      </c>
      <c r="D97" s="36">
        <f t="shared" si="51"/>
        <v>42553</v>
      </c>
      <c r="E97" s="36"/>
      <c r="F97" s="37"/>
      <c r="G97" s="37">
        <f t="shared" si="66"/>
        <v>42556</v>
      </c>
      <c r="H97" s="37"/>
      <c r="I97" s="37"/>
      <c r="J97" s="99">
        <f>D97+7</f>
        <v>42560</v>
      </c>
      <c r="K97" s="99">
        <f>D97+9</f>
        <v>42562</v>
      </c>
      <c r="L97" s="99">
        <f>D97+12</f>
        <v>42565</v>
      </c>
      <c r="M97" s="99"/>
      <c r="N97" s="99">
        <f>D97+13</f>
        <v>42566</v>
      </c>
      <c r="O97" s="99">
        <f>D97+14</f>
        <v>42567</v>
      </c>
      <c r="P97" s="30"/>
      <c r="Q97" s="99">
        <f>D97+16</f>
        <v>42569</v>
      </c>
    </row>
    <row r="98" spans="1:17" ht="25.5" hidden="1" customHeight="1">
      <c r="A98" s="778" t="s">
        <v>674</v>
      </c>
      <c r="B98" s="779"/>
      <c r="C98" s="104" t="s">
        <v>930</v>
      </c>
      <c r="D98" s="36">
        <f t="shared" si="51"/>
        <v>42560</v>
      </c>
      <c r="E98" s="36"/>
      <c r="F98" s="37"/>
      <c r="G98" s="37">
        <f t="shared" si="66"/>
        <v>42563</v>
      </c>
      <c r="H98" s="37"/>
      <c r="I98" s="37"/>
      <c r="J98" s="99">
        <f>D98+7</f>
        <v>42567</v>
      </c>
      <c r="K98" s="99">
        <f>D98+9</f>
        <v>42569</v>
      </c>
      <c r="L98" s="99">
        <f>D98+12</f>
        <v>42572</v>
      </c>
      <c r="M98" s="99"/>
      <c r="N98" s="99">
        <f>D98+13</f>
        <v>42573</v>
      </c>
      <c r="O98" s="99">
        <f>D98+14</f>
        <v>42574</v>
      </c>
      <c r="P98" s="30"/>
      <c r="Q98" s="99">
        <f>D98+16</f>
        <v>42576</v>
      </c>
    </row>
    <row r="99" spans="1:17" ht="25.5" hidden="1" customHeight="1">
      <c r="A99" s="778" t="s">
        <v>720</v>
      </c>
      <c r="B99" s="779"/>
      <c r="C99" s="104" t="s">
        <v>931</v>
      </c>
      <c r="D99" s="36">
        <f t="shared" si="51"/>
        <v>42567</v>
      </c>
      <c r="E99" s="36"/>
      <c r="F99" s="37"/>
      <c r="G99" s="37">
        <f t="shared" si="66"/>
        <v>42570</v>
      </c>
      <c r="H99" s="37"/>
      <c r="I99" s="37"/>
      <c r="J99" s="99">
        <f>D99+7</f>
        <v>42574</v>
      </c>
      <c r="K99" s="99">
        <f>D99+9</f>
        <v>42576</v>
      </c>
      <c r="L99" s="99">
        <f>D99+12</f>
        <v>42579</v>
      </c>
      <c r="M99" s="99"/>
      <c r="N99" s="99">
        <f>D99+13</f>
        <v>42580</v>
      </c>
      <c r="O99" s="99">
        <f>D99+14</f>
        <v>42581</v>
      </c>
      <c r="P99" s="30"/>
      <c r="Q99" s="99">
        <f>D99+16</f>
        <v>42583</v>
      </c>
    </row>
    <row r="100" spans="1:17" ht="25.5" hidden="1" customHeight="1">
      <c r="A100" s="778" t="s">
        <v>932</v>
      </c>
      <c r="B100" s="779"/>
      <c r="C100" s="104" t="s">
        <v>933</v>
      </c>
      <c r="D100" s="36">
        <f t="shared" si="51"/>
        <v>42574</v>
      </c>
      <c r="E100" s="36"/>
      <c r="F100" s="37"/>
      <c r="G100" s="37">
        <f t="shared" si="66"/>
        <v>42577</v>
      </c>
      <c r="H100" s="37"/>
      <c r="I100" s="37"/>
      <c r="J100" s="99" t="s">
        <v>145</v>
      </c>
      <c r="K100" s="99" t="s">
        <v>145</v>
      </c>
      <c r="L100" s="99" t="s">
        <v>145</v>
      </c>
      <c r="M100" s="99" t="s">
        <v>145</v>
      </c>
      <c r="N100" s="99" t="s">
        <v>145</v>
      </c>
      <c r="O100" s="99" t="s">
        <v>145</v>
      </c>
      <c r="P100" s="99" t="s">
        <v>145</v>
      </c>
      <c r="Q100" s="99" t="s">
        <v>145</v>
      </c>
    </row>
    <row r="101" spans="1:17" ht="25.5" hidden="1" customHeight="1">
      <c r="A101" s="778" t="s">
        <v>190</v>
      </c>
      <c r="B101" s="779"/>
      <c r="C101" s="104" t="s">
        <v>931</v>
      </c>
      <c r="D101" s="36">
        <f t="shared" si="51"/>
        <v>42581</v>
      </c>
      <c r="E101" s="36"/>
      <c r="F101" s="37"/>
      <c r="G101" s="37">
        <f t="shared" si="66"/>
        <v>42584</v>
      </c>
      <c r="H101" s="37"/>
      <c r="I101" s="37"/>
      <c r="J101" s="99">
        <f t="shared" ref="J101:J108" si="67">D101+7</f>
        <v>42588</v>
      </c>
      <c r="K101" s="99">
        <f t="shared" ref="K101:K108" si="68">D101+9</f>
        <v>42590</v>
      </c>
      <c r="L101" s="99">
        <f t="shared" ref="L101:L108" si="69">D101+12</f>
        <v>42593</v>
      </c>
      <c r="M101" s="99"/>
      <c r="N101" s="99">
        <f t="shared" ref="N101:N108" si="70">D101+13</f>
        <v>42594</v>
      </c>
      <c r="O101" s="99">
        <f t="shared" ref="O101:O108" si="71">D101+14</f>
        <v>42595</v>
      </c>
      <c r="P101" s="30"/>
      <c r="Q101" s="99">
        <f t="shared" ref="Q101:Q108" si="72">D101+16</f>
        <v>42597</v>
      </c>
    </row>
    <row r="102" spans="1:17" ht="25.5" hidden="1" customHeight="1">
      <c r="A102" s="778" t="s">
        <v>675</v>
      </c>
      <c r="B102" s="779"/>
      <c r="C102" s="104" t="s">
        <v>934</v>
      </c>
      <c r="D102" s="36">
        <f t="shared" si="51"/>
        <v>42588</v>
      </c>
      <c r="E102" s="36"/>
      <c r="F102" s="37"/>
      <c r="G102" s="37">
        <f t="shared" si="66"/>
        <v>42591</v>
      </c>
      <c r="H102" s="37"/>
      <c r="I102" s="37"/>
      <c r="J102" s="99">
        <f t="shared" si="67"/>
        <v>42595</v>
      </c>
      <c r="K102" s="99">
        <f t="shared" si="68"/>
        <v>42597</v>
      </c>
      <c r="L102" s="99">
        <f t="shared" si="69"/>
        <v>42600</v>
      </c>
      <c r="M102" s="99"/>
      <c r="N102" s="99">
        <f t="shared" si="70"/>
        <v>42601</v>
      </c>
      <c r="O102" s="99">
        <f t="shared" si="71"/>
        <v>42602</v>
      </c>
      <c r="P102" s="30"/>
      <c r="Q102" s="99">
        <f t="shared" si="72"/>
        <v>42604</v>
      </c>
    </row>
    <row r="103" spans="1:17" ht="25.5" hidden="1" customHeight="1">
      <c r="A103" s="778" t="s">
        <v>728</v>
      </c>
      <c r="B103" s="779"/>
      <c r="C103" s="104" t="s">
        <v>931</v>
      </c>
      <c r="D103" s="36">
        <f t="shared" si="51"/>
        <v>42595</v>
      </c>
      <c r="E103" s="36"/>
      <c r="F103" s="37"/>
      <c r="G103" s="37">
        <f t="shared" si="66"/>
        <v>42598</v>
      </c>
      <c r="H103" s="37"/>
      <c r="I103" s="37"/>
      <c r="J103" s="99">
        <f t="shared" si="67"/>
        <v>42602</v>
      </c>
      <c r="K103" s="99">
        <f t="shared" si="68"/>
        <v>42604</v>
      </c>
      <c r="L103" s="99">
        <f t="shared" si="69"/>
        <v>42607</v>
      </c>
      <c r="M103" s="99"/>
      <c r="N103" s="99">
        <f t="shared" si="70"/>
        <v>42608</v>
      </c>
      <c r="O103" s="99">
        <f t="shared" si="71"/>
        <v>42609</v>
      </c>
      <c r="P103" s="30"/>
      <c r="Q103" s="99">
        <f t="shared" si="72"/>
        <v>42611</v>
      </c>
    </row>
    <row r="104" spans="1:17" ht="25.5" hidden="1" customHeight="1">
      <c r="A104" s="778" t="s">
        <v>674</v>
      </c>
      <c r="B104" s="779"/>
      <c r="C104" s="104" t="s">
        <v>931</v>
      </c>
      <c r="D104" s="36">
        <f t="shared" si="51"/>
        <v>42602</v>
      </c>
      <c r="E104" s="36"/>
      <c r="F104" s="37"/>
      <c r="G104" s="37">
        <f t="shared" ref="G104:G112" si="73">D104+3</f>
        <v>42605</v>
      </c>
      <c r="H104" s="37"/>
      <c r="I104" s="37"/>
      <c r="J104" s="99">
        <f t="shared" si="67"/>
        <v>42609</v>
      </c>
      <c r="K104" s="99">
        <f t="shared" si="68"/>
        <v>42611</v>
      </c>
      <c r="L104" s="99">
        <f t="shared" si="69"/>
        <v>42614</v>
      </c>
      <c r="M104" s="99"/>
      <c r="N104" s="99">
        <f t="shared" si="70"/>
        <v>42615</v>
      </c>
      <c r="O104" s="99">
        <f t="shared" si="71"/>
        <v>42616</v>
      </c>
      <c r="P104" s="30"/>
      <c r="Q104" s="99">
        <f t="shared" si="72"/>
        <v>42618</v>
      </c>
    </row>
    <row r="105" spans="1:17" ht="25.5" hidden="1" customHeight="1">
      <c r="A105" s="778" t="s">
        <v>720</v>
      </c>
      <c r="B105" s="779"/>
      <c r="C105" s="104" t="s">
        <v>934</v>
      </c>
      <c r="D105" s="36">
        <f t="shared" si="51"/>
        <v>42609</v>
      </c>
      <c r="E105" s="36"/>
      <c r="F105" s="37"/>
      <c r="G105" s="37">
        <f t="shared" si="73"/>
        <v>42612</v>
      </c>
      <c r="H105" s="37"/>
      <c r="I105" s="37"/>
      <c r="J105" s="99">
        <f t="shared" si="67"/>
        <v>42616</v>
      </c>
      <c r="K105" s="99">
        <f t="shared" si="68"/>
        <v>42618</v>
      </c>
      <c r="L105" s="99">
        <f t="shared" si="69"/>
        <v>42621</v>
      </c>
      <c r="M105" s="99"/>
      <c r="N105" s="99">
        <f t="shared" si="70"/>
        <v>42622</v>
      </c>
      <c r="O105" s="99">
        <f t="shared" si="71"/>
        <v>42623</v>
      </c>
      <c r="P105" s="30"/>
      <c r="Q105" s="99">
        <f t="shared" si="72"/>
        <v>42625</v>
      </c>
    </row>
    <row r="106" spans="1:17" ht="25.5" hidden="1" customHeight="1">
      <c r="A106" s="778" t="s">
        <v>584</v>
      </c>
      <c r="B106" s="779"/>
      <c r="C106" s="104" t="s">
        <v>934</v>
      </c>
      <c r="D106" s="36">
        <f t="shared" si="51"/>
        <v>42616</v>
      </c>
      <c r="E106" s="36"/>
      <c r="F106" s="37"/>
      <c r="G106" s="37">
        <f t="shared" si="73"/>
        <v>42619</v>
      </c>
      <c r="H106" s="37"/>
      <c r="I106" s="37"/>
      <c r="J106" s="99">
        <f t="shared" si="67"/>
        <v>42623</v>
      </c>
      <c r="K106" s="99">
        <f t="shared" si="68"/>
        <v>42625</v>
      </c>
      <c r="L106" s="99">
        <f t="shared" si="69"/>
        <v>42628</v>
      </c>
      <c r="M106" s="99"/>
      <c r="N106" s="99">
        <f t="shared" si="70"/>
        <v>42629</v>
      </c>
      <c r="O106" s="99">
        <f t="shared" si="71"/>
        <v>42630</v>
      </c>
      <c r="P106" s="30"/>
      <c r="Q106" s="99">
        <f t="shared" si="72"/>
        <v>42632</v>
      </c>
    </row>
    <row r="107" spans="1:17" ht="25.5" hidden="1" customHeight="1">
      <c r="A107" s="778" t="s">
        <v>190</v>
      </c>
      <c r="B107" s="779"/>
      <c r="C107" s="104" t="s">
        <v>934</v>
      </c>
      <c r="D107" s="36">
        <f t="shared" si="51"/>
        <v>42623</v>
      </c>
      <c r="E107" s="36"/>
      <c r="F107" s="37"/>
      <c r="G107" s="37">
        <f t="shared" si="73"/>
        <v>42626</v>
      </c>
      <c r="H107" s="37"/>
      <c r="I107" s="37"/>
      <c r="J107" s="99">
        <f t="shared" si="67"/>
        <v>42630</v>
      </c>
      <c r="K107" s="99">
        <f t="shared" si="68"/>
        <v>42632</v>
      </c>
      <c r="L107" s="99">
        <f t="shared" si="69"/>
        <v>42635</v>
      </c>
      <c r="M107" s="99"/>
      <c r="N107" s="99">
        <f t="shared" si="70"/>
        <v>42636</v>
      </c>
      <c r="O107" s="99">
        <f t="shared" si="71"/>
        <v>42637</v>
      </c>
      <c r="P107" s="30"/>
      <c r="Q107" s="99">
        <f t="shared" si="72"/>
        <v>42639</v>
      </c>
    </row>
    <row r="108" spans="1:17" ht="25.5" hidden="1" customHeight="1">
      <c r="A108" s="778"/>
      <c r="B108" s="779"/>
      <c r="C108" s="104"/>
      <c r="D108" s="36">
        <f t="shared" si="51"/>
        <v>42630</v>
      </c>
      <c r="E108" s="36"/>
      <c r="F108" s="37"/>
      <c r="G108" s="37">
        <f t="shared" si="73"/>
        <v>42633</v>
      </c>
      <c r="H108" s="37"/>
      <c r="I108" s="37"/>
      <c r="J108" s="99">
        <f t="shared" si="67"/>
        <v>42637</v>
      </c>
      <c r="K108" s="99">
        <f t="shared" si="68"/>
        <v>42639</v>
      </c>
      <c r="L108" s="99">
        <f t="shared" si="69"/>
        <v>42642</v>
      </c>
      <c r="M108" s="99"/>
      <c r="N108" s="99">
        <f t="shared" si="70"/>
        <v>42643</v>
      </c>
      <c r="O108" s="99">
        <f t="shared" si="71"/>
        <v>42644</v>
      </c>
      <c r="P108" s="30"/>
      <c r="Q108" s="99">
        <f t="shared" si="72"/>
        <v>42646</v>
      </c>
    </row>
    <row r="109" spans="1:17" ht="25.5" hidden="1" customHeight="1">
      <c r="A109" s="778" t="s">
        <v>675</v>
      </c>
      <c r="B109" s="779"/>
      <c r="C109" s="104" t="s">
        <v>935</v>
      </c>
      <c r="D109" s="36">
        <f>D107+7</f>
        <v>42630</v>
      </c>
      <c r="E109" s="36"/>
      <c r="F109" s="37"/>
      <c r="G109" s="37">
        <f t="shared" si="73"/>
        <v>42633</v>
      </c>
      <c r="H109" s="37"/>
      <c r="I109" s="37"/>
      <c r="J109" s="99">
        <f t="shared" ref="J109:J116" si="74">D109+7</f>
        <v>42637</v>
      </c>
      <c r="K109" s="99">
        <f>D109+9</f>
        <v>42639</v>
      </c>
      <c r="L109" s="99">
        <f>D109+12</f>
        <v>42642</v>
      </c>
      <c r="M109" s="99"/>
      <c r="N109" s="99">
        <f>D109+13</f>
        <v>42643</v>
      </c>
      <c r="O109" s="99">
        <f>D109+14</f>
        <v>42644</v>
      </c>
      <c r="P109" s="30"/>
      <c r="Q109" s="99">
        <f>D109+16</f>
        <v>42646</v>
      </c>
    </row>
    <row r="110" spans="1:17" ht="25.5" hidden="1" customHeight="1">
      <c r="A110" s="778" t="s">
        <v>728</v>
      </c>
      <c r="B110" s="779"/>
      <c r="C110" s="104" t="s">
        <v>934</v>
      </c>
      <c r="D110" s="36">
        <f>D108+7</f>
        <v>42637</v>
      </c>
      <c r="E110" s="36"/>
      <c r="F110" s="37"/>
      <c r="G110" s="37">
        <f t="shared" si="73"/>
        <v>42640</v>
      </c>
      <c r="H110" s="37"/>
      <c r="I110" s="37"/>
      <c r="J110" s="99">
        <f t="shared" si="74"/>
        <v>42644</v>
      </c>
      <c r="K110" s="99">
        <f>D110+9</f>
        <v>42646</v>
      </c>
      <c r="L110" s="99">
        <f>D110+12</f>
        <v>42649</v>
      </c>
      <c r="M110" s="99"/>
      <c r="N110" s="99">
        <f>D110+13</f>
        <v>42650</v>
      </c>
      <c r="O110" s="99">
        <f>D110+14</f>
        <v>42651</v>
      </c>
      <c r="P110" s="30"/>
      <c r="Q110" s="99">
        <f>D110+16</f>
        <v>42653</v>
      </c>
    </row>
    <row r="111" spans="1:17" ht="25.5" hidden="1" customHeight="1">
      <c r="A111" s="778" t="s">
        <v>674</v>
      </c>
      <c r="B111" s="779"/>
      <c r="C111" s="104" t="s">
        <v>934</v>
      </c>
      <c r="D111" s="158">
        <v>42646</v>
      </c>
      <c r="E111" s="36"/>
      <c r="F111" s="37"/>
      <c r="G111" s="157" t="s">
        <v>145</v>
      </c>
      <c r="H111" s="37"/>
      <c r="I111" s="37"/>
      <c r="J111" s="99">
        <f t="shared" si="74"/>
        <v>42653</v>
      </c>
      <c r="K111" s="153" t="s">
        <v>145</v>
      </c>
      <c r="L111" s="153" t="s">
        <v>145</v>
      </c>
      <c r="M111" s="153"/>
      <c r="N111" s="153" t="s">
        <v>145</v>
      </c>
      <c r="O111" s="153" t="s">
        <v>145</v>
      </c>
      <c r="P111" s="294"/>
      <c r="Q111" s="153" t="s">
        <v>145</v>
      </c>
    </row>
    <row r="112" spans="1:17" ht="25.5" hidden="1" customHeight="1">
      <c r="A112" s="778" t="s">
        <v>720</v>
      </c>
      <c r="B112" s="779"/>
      <c r="C112" s="104" t="s">
        <v>935</v>
      </c>
      <c r="D112" s="36">
        <v>42651</v>
      </c>
      <c r="E112" s="36"/>
      <c r="F112" s="37"/>
      <c r="G112" s="37">
        <f t="shared" si="73"/>
        <v>42654</v>
      </c>
      <c r="H112" s="37"/>
      <c r="I112" s="37"/>
      <c r="J112" s="99">
        <f t="shared" si="74"/>
        <v>42658</v>
      </c>
      <c r="K112" s="99">
        <f t="shared" ref="K112:K120" si="75">D112+9</f>
        <v>42660</v>
      </c>
      <c r="L112" s="153">
        <v>42664</v>
      </c>
      <c r="M112" s="153"/>
      <c r="N112" s="153">
        <v>42663</v>
      </c>
      <c r="O112" s="99">
        <f t="shared" ref="O112:O120" si="76">D112+14</f>
        <v>42665</v>
      </c>
      <c r="P112" s="30"/>
      <c r="Q112" s="99">
        <f t="shared" ref="Q112:Q120" si="77">D112+16</f>
        <v>42667</v>
      </c>
    </row>
    <row r="113" spans="1:17" ht="25.5" hidden="1" customHeight="1">
      <c r="A113" s="778" t="s">
        <v>584</v>
      </c>
      <c r="B113" s="779"/>
      <c r="C113" s="104" t="s">
        <v>935</v>
      </c>
      <c r="D113" s="36">
        <f t="shared" ref="D113:D130" si="78">D112+7</f>
        <v>42658</v>
      </c>
      <c r="E113" s="36"/>
      <c r="F113" s="37"/>
      <c r="G113" s="37">
        <f t="shared" ref="G113:G120" si="79">D113+3</f>
        <v>42661</v>
      </c>
      <c r="H113" s="37"/>
      <c r="I113" s="37"/>
      <c r="J113" s="99">
        <f t="shared" si="74"/>
        <v>42665</v>
      </c>
      <c r="K113" s="99">
        <f t="shared" si="75"/>
        <v>42667</v>
      </c>
      <c r="L113" s="99">
        <f t="shared" ref="L113:L120" si="80">D113+12</f>
        <v>42670</v>
      </c>
      <c r="M113" s="99"/>
      <c r="N113" s="99">
        <f t="shared" ref="N113:N120" si="81">D113+13</f>
        <v>42671</v>
      </c>
      <c r="O113" s="99">
        <f t="shared" si="76"/>
        <v>42672</v>
      </c>
      <c r="P113" s="30"/>
      <c r="Q113" s="99">
        <f t="shared" si="77"/>
        <v>42674</v>
      </c>
    </row>
    <row r="114" spans="1:17" ht="25.5" hidden="1" customHeight="1">
      <c r="A114" s="778" t="s">
        <v>190</v>
      </c>
      <c r="B114" s="779"/>
      <c r="C114" s="104" t="s">
        <v>935</v>
      </c>
      <c r="D114" s="36">
        <f t="shared" si="78"/>
        <v>42665</v>
      </c>
      <c r="E114" s="36"/>
      <c r="F114" s="37"/>
      <c r="G114" s="37">
        <f t="shared" si="79"/>
        <v>42668</v>
      </c>
      <c r="H114" s="37"/>
      <c r="I114" s="37"/>
      <c r="J114" s="99">
        <f t="shared" si="74"/>
        <v>42672</v>
      </c>
      <c r="K114" s="99">
        <f t="shared" si="75"/>
        <v>42674</v>
      </c>
      <c r="L114" s="99">
        <f t="shared" si="80"/>
        <v>42677</v>
      </c>
      <c r="M114" s="99"/>
      <c r="N114" s="99">
        <f t="shared" si="81"/>
        <v>42678</v>
      </c>
      <c r="O114" s="99">
        <f t="shared" si="76"/>
        <v>42679</v>
      </c>
      <c r="P114" s="30"/>
      <c r="Q114" s="99">
        <f t="shared" si="77"/>
        <v>42681</v>
      </c>
    </row>
    <row r="115" spans="1:17" ht="25.5" hidden="1" customHeight="1">
      <c r="A115" s="778" t="s">
        <v>675</v>
      </c>
      <c r="B115" s="779"/>
      <c r="C115" s="104" t="s">
        <v>936</v>
      </c>
      <c r="D115" s="36">
        <f t="shared" si="78"/>
        <v>42672</v>
      </c>
      <c r="E115" s="36"/>
      <c r="F115" s="37"/>
      <c r="G115" s="37">
        <f t="shared" si="79"/>
        <v>42675</v>
      </c>
      <c r="H115" s="37"/>
      <c r="I115" s="37"/>
      <c r="J115" s="99">
        <f t="shared" si="74"/>
        <v>42679</v>
      </c>
      <c r="K115" s="99">
        <f t="shared" si="75"/>
        <v>42681</v>
      </c>
      <c r="L115" s="99">
        <f t="shared" si="80"/>
        <v>42684</v>
      </c>
      <c r="M115" s="99"/>
      <c r="N115" s="99">
        <f t="shared" si="81"/>
        <v>42685</v>
      </c>
      <c r="O115" s="99">
        <f t="shared" si="76"/>
        <v>42686</v>
      </c>
      <c r="P115" s="30"/>
      <c r="Q115" s="99">
        <f t="shared" si="77"/>
        <v>42688</v>
      </c>
    </row>
    <row r="116" spans="1:17" ht="25.5" hidden="1" customHeight="1">
      <c r="A116" s="778" t="s">
        <v>728</v>
      </c>
      <c r="B116" s="779"/>
      <c r="C116" s="104" t="s">
        <v>935</v>
      </c>
      <c r="D116" s="36">
        <f t="shared" si="78"/>
        <v>42679</v>
      </c>
      <c r="E116" s="36"/>
      <c r="F116" s="37"/>
      <c r="G116" s="37">
        <f t="shared" si="79"/>
        <v>42682</v>
      </c>
      <c r="H116" s="37"/>
      <c r="I116" s="37"/>
      <c r="J116" s="99">
        <f t="shared" si="74"/>
        <v>42686</v>
      </c>
      <c r="K116" s="99">
        <f t="shared" si="75"/>
        <v>42688</v>
      </c>
      <c r="L116" s="99">
        <f t="shared" si="80"/>
        <v>42691</v>
      </c>
      <c r="M116" s="99"/>
      <c r="N116" s="99">
        <f t="shared" si="81"/>
        <v>42692</v>
      </c>
      <c r="O116" s="99">
        <f t="shared" si="76"/>
        <v>42693</v>
      </c>
      <c r="P116" s="30"/>
      <c r="Q116" s="99">
        <f t="shared" si="77"/>
        <v>42695</v>
      </c>
    </row>
    <row r="117" spans="1:17" ht="25.5" hidden="1" customHeight="1">
      <c r="A117" s="776" t="s">
        <v>937</v>
      </c>
      <c r="B117" s="777"/>
      <c r="C117" s="161" t="s">
        <v>938</v>
      </c>
      <c r="D117" s="36">
        <f t="shared" si="78"/>
        <v>42686</v>
      </c>
      <c r="E117" s="36"/>
      <c r="F117" s="37"/>
      <c r="G117" s="37">
        <f t="shared" si="79"/>
        <v>42689</v>
      </c>
      <c r="H117" s="37"/>
      <c r="I117" s="37">
        <v>42691</v>
      </c>
      <c r="J117" s="99">
        <f t="shared" ref="J117:J126" si="82">D117+7</f>
        <v>42693</v>
      </c>
      <c r="K117" s="99">
        <f t="shared" si="75"/>
        <v>42695</v>
      </c>
      <c r="L117" s="99">
        <f t="shared" si="80"/>
        <v>42698</v>
      </c>
      <c r="M117" s="99"/>
      <c r="N117" s="99">
        <f t="shared" si="81"/>
        <v>42699</v>
      </c>
      <c r="O117" s="99">
        <f t="shared" si="76"/>
        <v>42700</v>
      </c>
      <c r="P117" s="30"/>
      <c r="Q117" s="99">
        <f t="shared" si="77"/>
        <v>42702</v>
      </c>
    </row>
    <row r="118" spans="1:17" ht="25.5" hidden="1" customHeight="1">
      <c r="A118" s="776" t="s">
        <v>214</v>
      </c>
      <c r="B118" s="777"/>
      <c r="C118" s="161"/>
      <c r="D118" s="36">
        <f t="shared" si="78"/>
        <v>42693</v>
      </c>
      <c r="E118" s="36"/>
      <c r="F118" s="37"/>
      <c r="G118" s="37">
        <f t="shared" si="79"/>
        <v>42696</v>
      </c>
      <c r="H118" s="37"/>
      <c r="I118" s="37"/>
      <c r="J118" s="99">
        <f t="shared" si="82"/>
        <v>42700</v>
      </c>
      <c r="K118" s="99">
        <f t="shared" si="75"/>
        <v>42702</v>
      </c>
      <c r="L118" s="99">
        <f t="shared" si="80"/>
        <v>42705</v>
      </c>
      <c r="M118" s="99"/>
      <c r="N118" s="99">
        <f t="shared" si="81"/>
        <v>42706</v>
      </c>
      <c r="O118" s="99">
        <f t="shared" si="76"/>
        <v>42707</v>
      </c>
      <c r="P118" s="30"/>
      <c r="Q118" s="99">
        <f t="shared" si="77"/>
        <v>42709</v>
      </c>
    </row>
    <row r="119" spans="1:17" ht="25.5" hidden="1" customHeight="1">
      <c r="A119" s="769" t="s">
        <v>214</v>
      </c>
      <c r="B119" s="770"/>
      <c r="C119" s="100"/>
      <c r="D119" s="36">
        <f t="shared" si="78"/>
        <v>42700</v>
      </c>
      <c r="E119" s="36"/>
      <c r="F119" s="37"/>
      <c r="G119" s="37">
        <f t="shared" si="79"/>
        <v>42703</v>
      </c>
      <c r="H119" s="37"/>
      <c r="I119" s="37"/>
      <c r="J119" s="99">
        <f t="shared" si="82"/>
        <v>42707</v>
      </c>
      <c r="K119" s="99">
        <f t="shared" si="75"/>
        <v>42709</v>
      </c>
      <c r="L119" s="99">
        <f t="shared" si="80"/>
        <v>42712</v>
      </c>
      <c r="M119" s="99"/>
      <c r="N119" s="99">
        <f t="shared" si="81"/>
        <v>42713</v>
      </c>
      <c r="O119" s="99">
        <f t="shared" si="76"/>
        <v>42714</v>
      </c>
      <c r="P119" s="30"/>
      <c r="Q119" s="99">
        <f t="shared" si="77"/>
        <v>42716</v>
      </c>
    </row>
    <row r="120" spans="1:17" ht="25.5" hidden="1" customHeight="1">
      <c r="A120" s="769" t="s">
        <v>214</v>
      </c>
      <c r="B120" s="770"/>
      <c r="C120" s="100"/>
      <c r="D120" s="36">
        <f t="shared" si="78"/>
        <v>42707</v>
      </c>
      <c r="E120" s="36"/>
      <c r="F120" s="37"/>
      <c r="G120" s="37">
        <f t="shared" si="79"/>
        <v>42710</v>
      </c>
      <c r="H120" s="37"/>
      <c r="I120" s="37"/>
      <c r="J120" s="99">
        <f t="shared" si="82"/>
        <v>42714</v>
      </c>
      <c r="K120" s="99">
        <f t="shared" si="75"/>
        <v>42716</v>
      </c>
      <c r="L120" s="99">
        <f t="shared" si="80"/>
        <v>42719</v>
      </c>
      <c r="M120" s="99"/>
      <c r="N120" s="99">
        <f t="shared" si="81"/>
        <v>42720</v>
      </c>
      <c r="O120" s="99">
        <f t="shared" si="76"/>
        <v>42721</v>
      </c>
      <c r="P120" s="30"/>
      <c r="Q120" s="99">
        <f t="shared" si="77"/>
        <v>42723</v>
      </c>
    </row>
    <row r="121" spans="1:17" ht="25.5" hidden="1" customHeight="1">
      <c r="A121" s="769" t="s">
        <v>214</v>
      </c>
      <c r="B121" s="770"/>
      <c r="C121" s="100"/>
      <c r="D121" s="36">
        <f t="shared" si="78"/>
        <v>42714</v>
      </c>
      <c r="E121" s="36"/>
      <c r="F121" s="37"/>
      <c r="G121" s="37">
        <f t="shared" ref="G121:G126" si="83">D121+3</f>
        <v>42717</v>
      </c>
      <c r="H121" s="37"/>
      <c r="I121" s="37"/>
      <c r="J121" s="99">
        <f t="shared" si="82"/>
        <v>42721</v>
      </c>
      <c r="K121" s="99">
        <f t="shared" ref="K121:K126" si="84">D121+9</f>
        <v>42723</v>
      </c>
      <c r="L121" s="99">
        <f t="shared" ref="L121:L126" si="85">D121+12</f>
        <v>42726</v>
      </c>
      <c r="M121" s="99"/>
      <c r="N121" s="99">
        <f t="shared" ref="N121:N126" si="86">D121+13</f>
        <v>42727</v>
      </c>
      <c r="O121" s="99">
        <f t="shared" ref="O121:O126" si="87">D121+14</f>
        <v>42728</v>
      </c>
      <c r="P121" s="30"/>
      <c r="Q121" s="99">
        <f t="shared" ref="Q121:Q126" si="88">D121+16</f>
        <v>42730</v>
      </c>
    </row>
    <row r="122" spans="1:17" ht="25.5" hidden="1" customHeight="1">
      <c r="A122" s="769" t="s">
        <v>728</v>
      </c>
      <c r="B122" s="770"/>
      <c r="C122" s="100" t="s">
        <v>936</v>
      </c>
      <c r="D122" s="36">
        <f t="shared" si="78"/>
        <v>42721</v>
      </c>
      <c r="E122" s="36"/>
      <c r="F122" s="37"/>
      <c r="G122" s="37">
        <f t="shared" si="83"/>
        <v>42724</v>
      </c>
      <c r="H122" s="37"/>
      <c r="I122" s="37"/>
      <c r="J122" s="99">
        <f t="shared" si="82"/>
        <v>42728</v>
      </c>
      <c r="K122" s="99">
        <f t="shared" si="84"/>
        <v>42730</v>
      </c>
      <c r="L122" s="99">
        <f t="shared" si="85"/>
        <v>42733</v>
      </c>
      <c r="M122" s="99"/>
      <c r="N122" s="99">
        <f t="shared" si="86"/>
        <v>42734</v>
      </c>
      <c r="O122" s="99">
        <f t="shared" si="87"/>
        <v>42735</v>
      </c>
      <c r="P122" s="30"/>
      <c r="Q122" s="99">
        <f t="shared" si="88"/>
        <v>42737</v>
      </c>
    </row>
    <row r="123" spans="1:17" ht="25.5" hidden="1" customHeight="1">
      <c r="A123" s="769" t="s">
        <v>937</v>
      </c>
      <c r="B123" s="770"/>
      <c r="C123" s="100" t="s">
        <v>939</v>
      </c>
      <c r="D123" s="36">
        <f t="shared" si="78"/>
        <v>42728</v>
      </c>
      <c r="E123" s="36"/>
      <c r="F123" s="37"/>
      <c r="G123" s="37">
        <f t="shared" si="83"/>
        <v>42731</v>
      </c>
      <c r="H123" s="37"/>
      <c r="I123" s="37"/>
      <c r="J123" s="99">
        <f t="shared" si="82"/>
        <v>42735</v>
      </c>
      <c r="K123" s="99">
        <f t="shared" si="84"/>
        <v>42737</v>
      </c>
      <c r="L123" s="99">
        <f t="shared" si="85"/>
        <v>42740</v>
      </c>
      <c r="M123" s="99"/>
      <c r="N123" s="99">
        <f t="shared" si="86"/>
        <v>42741</v>
      </c>
      <c r="O123" s="99">
        <f t="shared" si="87"/>
        <v>42742</v>
      </c>
      <c r="P123" s="30"/>
      <c r="Q123" s="99">
        <f t="shared" si="88"/>
        <v>42744</v>
      </c>
    </row>
    <row r="124" spans="1:17" ht="25.5" hidden="1" customHeight="1">
      <c r="A124" s="769" t="s">
        <v>720</v>
      </c>
      <c r="B124" s="770"/>
      <c r="C124" s="100" t="s">
        <v>940</v>
      </c>
      <c r="D124" s="36">
        <f t="shared" si="78"/>
        <v>42735</v>
      </c>
      <c r="E124" s="36"/>
      <c r="F124" s="37"/>
      <c r="G124" s="37">
        <f t="shared" si="83"/>
        <v>42738</v>
      </c>
      <c r="H124" s="37"/>
      <c r="I124" s="37"/>
      <c r="J124" s="99">
        <f t="shared" si="82"/>
        <v>42742</v>
      </c>
      <c r="K124" s="99">
        <f t="shared" si="84"/>
        <v>42744</v>
      </c>
      <c r="L124" s="99">
        <f t="shared" si="85"/>
        <v>42747</v>
      </c>
      <c r="M124" s="99"/>
      <c r="N124" s="99">
        <f t="shared" si="86"/>
        <v>42748</v>
      </c>
      <c r="O124" s="99">
        <f t="shared" si="87"/>
        <v>42749</v>
      </c>
      <c r="P124" s="30"/>
      <c r="Q124" s="99">
        <f t="shared" si="88"/>
        <v>42751</v>
      </c>
    </row>
    <row r="125" spans="1:17" ht="25.5" customHeight="1">
      <c r="A125" s="769" t="s">
        <v>584</v>
      </c>
      <c r="B125" s="770"/>
      <c r="C125" s="100" t="s">
        <v>941</v>
      </c>
      <c r="D125" s="36">
        <f t="shared" si="78"/>
        <v>42742</v>
      </c>
      <c r="E125" s="36"/>
      <c r="F125" s="37"/>
      <c r="G125" s="37">
        <f t="shared" si="83"/>
        <v>42745</v>
      </c>
      <c r="H125" s="37"/>
      <c r="I125" s="37"/>
      <c r="J125" s="99">
        <f t="shared" si="82"/>
        <v>42749</v>
      </c>
      <c r="K125" s="99">
        <f t="shared" si="84"/>
        <v>42751</v>
      </c>
      <c r="L125" s="99">
        <f t="shared" si="85"/>
        <v>42754</v>
      </c>
      <c r="M125" s="99"/>
      <c r="N125" s="99">
        <f t="shared" si="86"/>
        <v>42755</v>
      </c>
      <c r="O125" s="99">
        <f t="shared" si="87"/>
        <v>42756</v>
      </c>
      <c r="P125" s="30"/>
      <c r="Q125" s="99">
        <f t="shared" si="88"/>
        <v>42758</v>
      </c>
    </row>
    <row r="126" spans="1:17" ht="25.5" customHeight="1">
      <c r="A126" s="778" t="s">
        <v>214</v>
      </c>
      <c r="B126" s="779"/>
      <c r="C126" s="104"/>
      <c r="D126" s="36">
        <f t="shared" si="78"/>
        <v>42749</v>
      </c>
      <c r="E126" s="36"/>
      <c r="F126" s="37"/>
      <c r="G126" s="37">
        <f t="shared" si="83"/>
        <v>42752</v>
      </c>
      <c r="H126" s="37"/>
      <c r="I126" s="37"/>
      <c r="J126" s="99">
        <f t="shared" si="82"/>
        <v>42756</v>
      </c>
      <c r="K126" s="99">
        <f t="shared" si="84"/>
        <v>42758</v>
      </c>
      <c r="L126" s="99">
        <f t="shared" si="85"/>
        <v>42761</v>
      </c>
      <c r="M126" s="99"/>
      <c r="N126" s="99">
        <f t="shared" si="86"/>
        <v>42762</v>
      </c>
      <c r="O126" s="99">
        <f t="shared" si="87"/>
        <v>42763</v>
      </c>
      <c r="P126" s="30"/>
      <c r="Q126" s="99">
        <f t="shared" si="88"/>
        <v>42765</v>
      </c>
    </row>
    <row r="127" spans="1:17" ht="25.5" customHeight="1">
      <c r="A127" s="778" t="s">
        <v>214</v>
      </c>
      <c r="B127" s="779"/>
      <c r="C127" s="104"/>
      <c r="D127" s="36">
        <f t="shared" si="78"/>
        <v>42756</v>
      </c>
      <c r="E127" s="36"/>
      <c r="F127" s="37"/>
      <c r="G127" s="37">
        <f>D127+3</f>
        <v>42759</v>
      </c>
      <c r="H127" s="37"/>
      <c r="I127" s="37"/>
      <c r="J127" s="99">
        <f>D127+7</f>
        <v>42763</v>
      </c>
      <c r="K127" s="99">
        <f>D127+9</f>
        <v>42765</v>
      </c>
      <c r="L127" s="99">
        <f>D127+12</f>
        <v>42768</v>
      </c>
      <c r="M127" s="99"/>
      <c r="N127" s="99">
        <f>D127+13</f>
        <v>42769</v>
      </c>
      <c r="O127" s="99">
        <f>D127+14</f>
        <v>42770</v>
      </c>
      <c r="P127" s="30"/>
      <c r="Q127" s="99">
        <f>D127+16</f>
        <v>42772</v>
      </c>
    </row>
    <row r="128" spans="1:17" ht="25.5" customHeight="1">
      <c r="A128" s="778" t="s">
        <v>214</v>
      </c>
      <c r="B128" s="779"/>
      <c r="C128" s="104"/>
      <c r="D128" s="36">
        <f t="shared" si="78"/>
        <v>42763</v>
      </c>
      <c r="E128" s="36"/>
      <c r="F128" s="37"/>
      <c r="G128" s="37">
        <f>D128+3</f>
        <v>42766</v>
      </c>
      <c r="H128" s="37"/>
      <c r="I128" s="37"/>
      <c r="J128" s="99">
        <f>D128+7</f>
        <v>42770</v>
      </c>
      <c r="K128" s="99">
        <f>D128+9</f>
        <v>42772</v>
      </c>
      <c r="L128" s="99">
        <f>D128+12</f>
        <v>42775</v>
      </c>
      <c r="M128" s="99"/>
      <c r="N128" s="99">
        <f>D128+13</f>
        <v>42776</v>
      </c>
      <c r="O128" s="99">
        <f>D128+14</f>
        <v>42777</v>
      </c>
      <c r="P128" s="30"/>
      <c r="Q128" s="99">
        <f>D128+16</f>
        <v>42779</v>
      </c>
    </row>
    <row r="129" spans="1:17" ht="25.5" customHeight="1">
      <c r="A129" s="778" t="s">
        <v>937</v>
      </c>
      <c r="B129" s="779"/>
      <c r="C129" s="104" t="s">
        <v>942</v>
      </c>
      <c r="D129" s="36">
        <f t="shared" si="78"/>
        <v>42770</v>
      </c>
      <c r="E129" s="36"/>
      <c r="F129" s="37"/>
      <c r="G129" s="37">
        <f>D129+3</f>
        <v>42773</v>
      </c>
      <c r="H129" s="37"/>
      <c r="I129" s="37"/>
      <c r="J129" s="99">
        <f>D129+7</f>
        <v>42777</v>
      </c>
      <c r="K129" s="99">
        <f>D129+9</f>
        <v>42779</v>
      </c>
      <c r="L129" s="99">
        <f>D129+12</f>
        <v>42782</v>
      </c>
      <c r="M129" s="99"/>
      <c r="N129" s="99">
        <f>D129+13</f>
        <v>42783</v>
      </c>
      <c r="O129" s="99">
        <f>D129+14</f>
        <v>42784</v>
      </c>
      <c r="P129" s="30"/>
      <c r="Q129" s="99">
        <f>D129+16</f>
        <v>42786</v>
      </c>
    </row>
    <row r="130" spans="1:17" ht="25.5" customHeight="1">
      <c r="A130" s="778" t="s">
        <v>720</v>
      </c>
      <c r="B130" s="779"/>
      <c r="C130" s="104" t="s">
        <v>942</v>
      </c>
      <c r="D130" s="36">
        <f t="shared" si="78"/>
        <v>42777</v>
      </c>
      <c r="E130" s="36"/>
      <c r="F130" s="37"/>
      <c r="G130" s="37">
        <f>D130+3</f>
        <v>42780</v>
      </c>
      <c r="H130" s="37"/>
      <c r="I130" s="37"/>
      <c r="J130" s="99">
        <f>D130+7</f>
        <v>42784</v>
      </c>
      <c r="K130" s="99">
        <f>D130+9</f>
        <v>42786</v>
      </c>
      <c r="L130" s="99">
        <f>D130+12</f>
        <v>42789</v>
      </c>
      <c r="M130" s="99"/>
      <c r="N130" s="99">
        <f>D130+13</f>
        <v>42790</v>
      </c>
      <c r="O130" s="99">
        <f>D130+14</f>
        <v>42791</v>
      </c>
      <c r="P130" s="30"/>
      <c r="Q130" s="99">
        <f>D130+16</f>
        <v>42793</v>
      </c>
    </row>
    <row r="131" spans="1:17" ht="25.5" customHeight="1">
      <c r="A131" s="177"/>
      <c r="B131" s="177"/>
      <c r="C131" s="321"/>
      <c r="D131" s="29"/>
      <c r="E131" s="29"/>
      <c r="F131" s="37"/>
      <c r="G131" s="37"/>
      <c r="H131" s="37"/>
      <c r="I131" s="37"/>
      <c r="J131" s="99"/>
      <c r="K131" s="99"/>
      <c r="L131" s="99"/>
      <c r="M131" s="99"/>
      <c r="N131" s="152"/>
      <c r="O131" s="152"/>
      <c r="P131" s="30"/>
      <c r="Q131" s="152"/>
    </row>
    <row r="132" spans="1:17" ht="16.5">
      <c r="A132" s="7" t="s">
        <v>238</v>
      </c>
      <c r="F132" s="37"/>
      <c r="G132" s="37"/>
      <c r="H132" s="37"/>
      <c r="I132" s="37"/>
      <c r="J132" s="99"/>
      <c r="K132" s="99"/>
      <c r="L132" s="99"/>
      <c r="M132" s="99"/>
    </row>
    <row r="134" spans="1:17" ht="16.5">
      <c r="A134" s="771" t="s">
        <v>943</v>
      </c>
      <c r="B134" s="772"/>
      <c r="C134" s="772"/>
      <c r="D134" s="772"/>
      <c r="E134" s="772"/>
      <c r="F134" s="772"/>
      <c r="G134" s="772"/>
      <c r="H134" s="772"/>
      <c r="I134" s="772"/>
      <c r="J134" s="772"/>
      <c r="K134" s="772"/>
      <c r="L134" s="773"/>
      <c r="M134" s="29"/>
      <c r="N134" s="29"/>
      <c r="O134" s="29"/>
      <c r="P134" s="29"/>
      <c r="Q134" s="29"/>
    </row>
    <row r="135" spans="1:17" ht="18.75">
      <c r="A135" s="61" t="s">
        <v>944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55"/>
      <c r="M135" s="29"/>
      <c r="N135" s="29"/>
      <c r="O135" s="29"/>
      <c r="P135" s="29"/>
      <c r="Q135" s="29"/>
    </row>
    <row r="136" spans="1:17" ht="18.75">
      <c r="A136" s="774" t="s">
        <v>945</v>
      </c>
      <c r="B136" s="775"/>
      <c r="C136" s="775"/>
      <c r="D136" s="775"/>
      <c r="E136" s="775"/>
      <c r="F136" s="775"/>
      <c r="G136" s="775"/>
      <c r="H136" s="775"/>
      <c r="I136" s="775"/>
      <c r="J136" s="775"/>
      <c r="K136" s="775"/>
      <c r="L136" s="56"/>
      <c r="M136" s="30"/>
      <c r="N136" s="30"/>
      <c r="O136" s="30"/>
      <c r="P136" s="30"/>
    </row>
    <row r="138" spans="1:17" ht="15.75">
      <c r="A138" s="63"/>
      <c r="B138" s="188"/>
      <c r="C138" s="184"/>
      <c r="D138" s="184"/>
      <c r="E138" s="184"/>
      <c r="F138" s="184"/>
      <c r="G138" s="184"/>
      <c r="H138" s="184"/>
      <c r="I138" s="184"/>
    </row>
    <row r="139" spans="1:17" ht="15.75">
      <c r="A139" s="63"/>
      <c r="B139" s="188" t="s">
        <v>946</v>
      </c>
      <c r="C139" s="184"/>
      <c r="D139" s="184"/>
      <c r="E139" s="184"/>
      <c r="F139" s="184"/>
      <c r="G139" s="184"/>
      <c r="H139" s="184"/>
      <c r="I139" s="184"/>
    </row>
    <row r="140" spans="1:17" ht="14.25">
      <c r="A140" s="184" t="s">
        <v>863</v>
      </c>
      <c r="B140" s="184"/>
      <c r="C140" s="184"/>
      <c r="D140" s="184"/>
      <c r="E140" s="184"/>
      <c r="F140" s="184"/>
      <c r="G140" s="184"/>
      <c r="H140" s="184"/>
      <c r="I140" s="184"/>
    </row>
    <row r="141" spans="1:17" ht="14.25" hidden="1">
      <c r="A141" s="184" t="s">
        <v>790</v>
      </c>
      <c r="B141" s="184"/>
      <c r="C141" s="184" t="s">
        <v>793</v>
      </c>
      <c r="D141" s="184"/>
      <c r="E141" s="184"/>
      <c r="F141" s="184"/>
      <c r="G141" s="184"/>
      <c r="H141" s="184"/>
      <c r="I141" s="184"/>
    </row>
    <row r="142" spans="1:17" s="63" customFormat="1" ht="14.25">
      <c r="A142" s="184" t="s">
        <v>864</v>
      </c>
      <c r="B142" s="184"/>
      <c r="C142" s="185"/>
      <c r="D142" s="185"/>
      <c r="E142" s="185"/>
      <c r="F142" s="185"/>
      <c r="G142" s="185"/>
      <c r="H142" s="185"/>
      <c r="I142" s="185"/>
      <c r="J142"/>
      <c r="K142"/>
      <c r="L142" s="65"/>
      <c r="M142" s="64"/>
    </row>
    <row r="143" spans="1:17" s="63" customFormat="1" ht="14.25">
      <c r="A143" s="184" t="s">
        <v>865</v>
      </c>
      <c r="B143" s="184"/>
      <c r="C143" s="185"/>
      <c r="D143" s="185"/>
      <c r="E143" s="185"/>
      <c r="F143" s="185"/>
      <c r="G143" s="185"/>
      <c r="H143" s="185"/>
      <c r="I143" s="185"/>
      <c r="J143"/>
      <c r="K143"/>
      <c r="L143" s="65"/>
      <c r="M143" s="64"/>
    </row>
    <row r="144" spans="1:17" s="63" customFormat="1" ht="14.25">
      <c r="A144" s="184" t="s">
        <v>790</v>
      </c>
      <c r="B144" s="184"/>
      <c r="C144" s="185"/>
      <c r="D144" s="185"/>
      <c r="E144" s="185"/>
      <c r="F144" s="185"/>
      <c r="G144" s="185"/>
      <c r="H144" s="185"/>
      <c r="I144" s="185"/>
      <c r="J144"/>
      <c r="K144"/>
      <c r="L144" s="65"/>
      <c r="M144" s="64"/>
    </row>
    <row r="145" spans="1:13" s="63" customFormat="1" ht="14.25">
      <c r="A145" s="184" t="s">
        <v>866</v>
      </c>
      <c r="B145" s="184"/>
      <c r="C145" s="185"/>
      <c r="D145" s="185"/>
      <c r="E145" s="185"/>
      <c r="F145" s="185"/>
      <c r="G145" s="185"/>
      <c r="H145" s="185"/>
      <c r="I145" s="185"/>
      <c r="J145" s="65"/>
      <c r="K145" s="65"/>
      <c r="L145" s="65"/>
      <c r="M145" s="64"/>
    </row>
    <row r="146" spans="1:13" s="63" customFormat="1" ht="15.75">
      <c r="A146" s="184"/>
      <c r="B146" s="188"/>
      <c r="C146" s="184"/>
      <c r="D146" s="184"/>
      <c r="E146" s="184"/>
      <c r="F146" s="184"/>
      <c r="G146" s="184"/>
      <c r="H146" s="184"/>
      <c r="I146" s="184"/>
      <c r="J146" s="65"/>
      <c r="K146" s="65"/>
    </row>
    <row r="147" spans="1:13" s="63" customFormat="1" ht="15.75">
      <c r="A147" s="184"/>
      <c r="B147" s="188" t="s">
        <v>947</v>
      </c>
      <c r="C147" s="184"/>
      <c r="D147" s="184"/>
      <c r="E147" s="184"/>
      <c r="F147" s="184"/>
      <c r="G147" s="184"/>
      <c r="H147" s="184"/>
      <c r="I147" s="184"/>
      <c r="J147" s="65"/>
      <c r="K147" s="65"/>
    </row>
    <row r="148" spans="1:13" s="63" customFormat="1" ht="14.25">
      <c r="A148" s="184" t="s">
        <v>797</v>
      </c>
      <c r="B148" s="184"/>
      <c r="C148" s="184"/>
      <c r="D148" s="184"/>
      <c r="E148" s="184"/>
      <c r="F148" s="184"/>
      <c r="G148" s="184"/>
      <c r="H148" s="184"/>
      <c r="I148" s="184"/>
      <c r="L148" s="65"/>
      <c r="M148" s="64"/>
    </row>
    <row r="149" spans="1:13" s="63" customFormat="1" ht="14.25" hidden="1">
      <c r="A149" s="187"/>
      <c r="B149" s="184"/>
      <c r="C149" s="185"/>
      <c r="D149" s="185"/>
      <c r="E149" s="185"/>
      <c r="F149" s="185"/>
      <c r="G149" s="185"/>
      <c r="H149" s="185"/>
      <c r="I149" s="185"/>
      <c r="L149" s="64"/>
      <c r="M149" s="64"/>
    </row>
    <row r="150" spans="1:13" s="63" customFormat="1" ht="14.25" hidden="1">
      <c r="A150" s="187"/>
      <c r="B150" s="184"/>
      <c r="C150" s="185"/>
      <c r="D150" s="185"/>
      <c r="E150" s="185"/>
      <c r="F150" s="185"/>
      <c r="G150" s="185"/>
      <c r="H150" s="185"/>
      <c r="I150" s="185"/>
      <c r="J150" s="65"/>
      <c r="K150" s="65"/>
    </row>
    <row r="151" spans="1:13" s="63" customFormat="1" ht="14.25" hidden="1">
      <c r="A151" s="184"/>
      <c r="B151" s="184"/>
      <c r="C151" s="185"/>
      <c r="D151" s="185"/>
      <c r="E151" s="185"/>
      <c r="F151" s="185"/>
      <c r="G151" s="185"/>
      <c r="H151" s="185"/>
      <c r="I151" s="185"/>
      <c r="J151" s="64"/>
      <c r="K151" s="64"/>
    </row>
    <row r="152" spans="1:13" s="63" customFormat="1" ht="14.25">
      <c r="A152" s="184" t="s">
        <v>800</v>
      </c>
      <c r="B152" s="184"/>
    </row>
    <row r="153" spans="1:13" ht="14.25">
      <c r="A153" s="184" t="s">
        <v>801</v>
      </c>
      <c r="B153" s="184"/>
      <c r="C153" s="63"/>
      <c r="D153" s="6"/>
      <c r="E153" s="6"/>
      <c r="F153" s="6"/>
      <c r="G153" s="6"/>
      <c r="H153" s="6"/>
      <c r="I153" s="6"/>
      <c r="J153" s="6"/>
      <c r="K153" s="6"/>
      <c r="L153" s="6"/>
    </row>
    <row r="154" spans="1:13" ht="14.25">
      <c r="A154" s="184" t="s">
        <v>802</v>
      </c>
      <c r="B154" s="184"/>
      <c r="C154" s="63"/>
    </row>
    <row r="155" spans="1:13" ht="14.25">
      <c r="A155" s="184" t="s">
        <v>867</v>
      </c>
      <c r="B155" s="184"/>
      <c r="C155" s="63"/>
    </row>
    <row r="156" spans="1:13" ht="14.25">
      <c r="A156" s="184" t="s">
        <v>868</v>
      </c>
      <c r="B156" s="184"/>
      <c r="C156" s="6"/>
    </row>
    <row r="157" spans="1:13" ht="14.25">
      <c r="A157" s="184" t="s">
        <v>869</v>
      </c>
      <c r="B157" s="184"/>
    </row>
    <row r="158" spans="1:13" ht="15.75">
      <c r="A158" s="184" t="s">
        <v>870</v>
      </c>
      <c r="B158" s="188"/>
    </row>
    <row r="159" spans="1:13" ht="14.25">
      <c r="A159" s="184" t="s">
        <v>871</v>
      </c>
      <c r="B159" s="185"/>
    </row>
    <row r="160" spans="1:13" ht="14.25">
      <c r="A160" s="184" t="s">
        <v>872</v>
      </c>
      <c r="B160" s="185"/>
    </row>
    <row r="161" spans="1:2" ht="14.25">
      <c r="A161" s="184"/>
      <c r="B161" s="185"/>
    </row>
    <row r="162" spans="1:2" ht="15.75">
      <c r="A162" s="63"/>
      <c r="B162" s="188" t="s">
        <v>873</v>
      </c>
    </row>
    <row r="163" spans="1:2" ht="14.25">
      <c r="A163" s="184" t="s">
        <v>805</v>
      </c>
      <c r="B163" s="185"/>
    </row>
    <row r="164" spans="1:2" ht="14.25">
      <c r="A164" s="184" t="s">
        <v>806</v>
      </c>
      <c r="B164" s="185"/>
    </row>
  </sheetData>
  <sheetProtection password="C7EB" sheet="1"/>
  <mergeCells count="117">
    <mergeCell ref="A129:B129"/>
    <mergeCell ref="A130:B130"/>
    <mergeCell ref="A121:B121"/>
    <mergeCell ref="A122:B122"/>
    <mergeCell ref="A123:B123"/>
    <mergeCell ref="A124:B124"/>
    <mergeCell ref="A125:B125"/>
    <mergeCell ref="A126:B126"/>
    <mergeCell ref="D16:D18"/>
    <mergeCell ref="A22:B22"/>
    <mergeCell ref="A23:B23"/>
    <mergeCell ref="A16:B18"/>
    <mergeCell ref="C16:C18"/>
    <mergeCell ref="A24:B24"/>
    <mergeCell ref="A19:B19"/>
    <mergeCell ref="A20:B20"/>
    <mergeCell ref="A21:B21"/>
    <mergeCell ref="A30:B30"/>
    <mergeCell ref="A38:B38"/>
    <mergeCell ref="A36:B36"/>
    <mergeCell ref="A42:B42"/>
    <mergeCell ref="A45:B45"/>
    <mergeCell ref="A43:B43"/>
    <mergeCell ref="A44:B44"/>
    <mergeCell ref="A25:B25"/>
    <mergeCell ref="A26:B26"/>
    <mergeCell ref="A27:B27"/>
    <mergeCell ref="A28:B28"/>
    <mergeCell ref="A29:B29"/>
    <mergeCell ref="A39:B39"/>
    <mergeCell ref="A35:B35"/>
    <mergeCell ref="A40:B40"/>
    <mergeCell ref="A41:B41"/>
    <mergeCell ref="A134:L134"/>
    <mergeCell ref="A136:K136"/>
    <mergeCell ref="A31:B31"/>
    <mergeCell ref="A32:B32"/>
    <mergeCell ref="A33:B33"/>
    <mergeCell ref="A34:B34"/>
    <mergeCell ref="A37:B37"/>
    <mergeCell ref="A69:B69"/>
    <mergeCell ref="A70:B70"/>
    <mergeCell ref="A62:B62"/>
    <mergeCell ref="A46:B46"/>
    <mergeCell ref="A102:B102"/>
    <mergeCell ref="A107:B107"/>
    <mergeCell ref="A108:B108"/>
    <mergeCell ref="A95:B95"/>
    <mergeCell ref="A96:B96"/>
    <mergeCell ref="A97:B97"/>
    <mergeCell ref="A98:B98"/>
    <mergeCell ref="A104:B104"/>
    <mergeCell ref="A99:B99"/>
    <mergeCell ref="A100:B100"/>
    <mergeCell ref="A101:B101"/>
    <mergeCell ref="A127:B127"/>
    <mergeCell ref="A128:B128"/>
    <mergeCell ref="A47:B47"/>
    <mergeCell ref="A51:B51"/>
    <mergeCell ref="A50:B50"/>
    <mergeCell ref="A49:B49"/>
    <mergeCell ref="A48:B48"/>
    <mergeCell ref="A86:B86"/>
    <mergeCell ref="A75:B75"/>
    <mergeCell ref="A79:B79"/>
    <mergeCell ref="A76:B76"/>
    <mergeCell ref="A77:B77"/>
    <mergeCell ref="A54:B54"/>
    <mergeCell ref="A55:B55"/>
    <mergeCell ref="A52:B52"/>
    <mergeCell ref="A80:B80"/>
    <mergeCell ref="A53:B53"/>
    <mergeCell ref="A65:B65"/>
    <mergeCell ref="A72:B72"/>
    <mergeCell ref="A73:B73"/>
    <mergeCell ref="A74:B74"/>
    <mergeCell ref="A64:B64"/>
    <mergeCell ref="A56:B56"/>
    <mergeCell ref="A57:B57"/>
    <mergeCell ref="A59:B59"/>
    <mergeCell ref="A68:B68"/>
    <mergeCell ref="A120:B120"/>
    <mergeCell ref="A113:B113"/>
    <mergeCell ref="A114:B114"/>
    <mergeCell ref="A115:B115"/>
    <mergeCell ref="A116:B116"/>
    <mergeCell ref="A105:B105"/>
    <mergeCell ref="A117:B117"/>
    <mergeCell ref="A118:B118"/>
    <mergeCell ref="A109:B109"/>
    <mergeCell ref="A110:B110"/>
    <mergeCell ref="A111:B111"/>
    <mergeCell ref="A112:B112"/>
    <mergeCell ref="A94:B94"/>
    <mergeCell ref="A90:B90"/>
    <mergeCell ref="A92:B92"/>
    <mergeCell ref="A93:B93"/>
    <mergeCell ref="A119:B119"/>
    <mergeCell ref="A85:B85"/>
    <mergeCell ref="A91:B91"/>
    <mergeCell ref="A103:B103"/>
    <mergeCell ref="A89:B89"/>
    <mergeCell ref="A106:B106"/>
    <mergeCell ref="A71:B71"/>
    <mergeCell ref="A88:B88"/>
    <mergeCell ref="A78:B78"/>
    <mergeCell ref="A81:B81"/>
    <mergeCell ref="A87:B87"/>
    <mergeCell ref="A84:B84"/>
    <mergeCell ref="A63:B63"/>
    <mergeCell ref="A58:B58"/>
    <mergeCell ref="A67:B67"/>
    <mergeCell ref="A60:B60"/>
    <mergeCell ref="A66:B66"/>
    <mergeCell ref="A83:B83"/>
    <mergeCell ref="A61:B61"/>
    <mergeCell ref="A82:B82"/>
  </mergeCells>
  <pageMargins left="0.21" right="0.2" top="0.2" bottom="0.2" header="0.2" footer="0.2"/>
  <pageSetup scale="60" orientation="landscape" r:id="rId1"/>
  <headerFooter alignWithMargins="0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7">
    <tabColor rgb="FFFFC000"/>
  </sheetPr>
  <dimension ref="A1:CD94"/>
  <sheetViews>
    <sheetView view="pageBreakPreview" topLeftCell="A13" zoomScaleNormal="100" zoomScaleSheetLayoutView="100" workbookViewId="0">
      <selection activeCell="F67" sqref="F67"/>
    </sheetView>
  </sheetViews>
  <sheetFormatPr defaultRowHeight="12"/>
  <cols>
    <col min="1" max="1" width="21.28515625" style="199" customWidth="1"/>
    <col min="2" max="2" width="19.140625" style="199" customWidth="1"/>
    <col min="3" max="3" width="13.42578125" style="199" bestFit="1" customWidth="1"/>
    <col min="4" max="4" width="13.85546875" style="199" customWidth="1"/>
    <col min="5" max="8" width="18.7109375" style="199" customWidth="1"/>
    <col min="9" max="9" width="18.7109375" style="199" hidden="1" customWidth="1"/>
    <col min="10" max="10" width="12.7109375" style="199" hidden="1" customWidth="1"/>
    <col min="11" max="16" width="17.85546875" style="199" hidden="1" customWidth="1"/>
    <col min="17" max="16384" width="9.140625" style="199"/>
  </cols>
  <sheetData>
    <row r="1" spans="1:81" ht="18.75">
      <c r="C1" s="200" t="s">
        <v>115</v>
      </c>
      <c r="D1" s="200"/>
      <c r="E1" s="200"/>
      <c r="F1" s="200"/>
      <c r="G1" s="200"/>
      <c r="H1" s="200"/>
      <c r="I1" s="200"/>
      <c r="J1" s="200"/>
      <c r="K1" s="201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  <c r="AP1" s="202"/>
      <c r="AQ1" s="202"/>
      <c r="AR1" s="202"/>
      <c r="AS1" s="202"/>
      <c r="AT1" s="202"/>
      <c r="AU1" s="202"/>
      <c r="AV1" s="202"/>
      <c r="AW1" s="202"/>
      <c r="AX1" s="202"/>
      <c r="AY1" s="202"/>
      <c r="AZ1" s="202"/>
      <c r="BA1" s="202"/>
      <c r="BB1" s="202"/>
      <c r="BC1" s="202"/>
      <c r="BD1" s="202"/>
      <c r="BE1" s="202"/>
      <c r="BF1" s="202"/>
      <c r="BG1" s="202"/>
      <c r="BH1" s="202"/>
      <c r="BI1" s="202"/>
      <c r="BJ1" s="202"/>
      <c r="BK1" s="202"/>
      <c r="BL1" s="202"/>
      <c r="BM1" s="202"/>
      <c r="BN1" s="202"/>
      <c r="BO1" s="202"/>
      <c r="BP1" s="202"/>
      <c r="BQ1" s="202"/>
      <c r="BR1" s="202"/>
      <c r="BS1" s="202"/>
      <c r="BT1" s="202"/>
      <c r="BU1" s="202"/>
      <c r="BV1" s="202"/>
      <c r="BW1" s="202"/>
      <c r="BX1" s="202"/>
      <c r="BY1" s="202"/>
      <c r="BZ1" s="202"/>
      <c r="CA1" s="202"/>
      <c r="CB1" s="202"/>
      <c r="CC1" s="202"/>
    </row>
    <row r="2" spans="1:81">
      <c r="C2" s="203" t="s">
        <v>116</v>
      </c>
      <c r="D2" s="203"/>
      <c r="E2" s="203"/>
      <c r="F2" s="204"/>
      <c r="G2" s="204"/>
      <c r="H2" s="204"/>
      <c r="I2" s="204"/>
      <c r="J2" s="204"/>
      <c r="K2" s="205"/>
      <c r="L2" s="205"/>
      <c r="M2" s="206"/>
      <c r="N2" s="206"/>
      <c r="O2" s="206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F2" s="202"/>
      <c r="BG2" s="202"/>
      <c r="BH2" s="202"/>
      <c r="BI2" s="202"/>
      <c r="BJ2" s="202"/>
      <c r="BK2" s="202"/>
      <c r="BL2" s="202"/>
      <c r="BM2" s="202"/>
      <c r="BN2" s="202"/>
      <c r="BO2" s="202"/>
      <c r="BP2" s="202"/>
      <c r="BQ2" s="202"/>
      <c r="BR2" s="202"/>
      <c r="BS2" s="202"/>
      <c r="BT2" s="202"/>
      <c r="BU2" s="202"/>
      <c r="BV2" s="202"/>
      <c r="BW2" s="202"/>
      <c r="BX2" s="202"/>
      <c r="BY2" s="202"/>
      <c r="BZ2" s="202"/>
      <c r="CA2" s="202"/>
      <c r="CB2" s="202"/>
      <c r="CC2" s="202"/>
    </row>
    <row r="3" spans="1:81">
      <c r="C3" s="203" t="s">
        <v>117</v>
      </c>
      <c r="D3" s="203"/>
      <c r="E3" s="203"/>
      <c r="F3" s="204"/>
      <c r="G3" s="204"/>
      <c r="H3" s="204"/>
      <c r="I3" s="204"/>
      <c r="J3" s="204"/>
      <c r="K3" s="207"/>
      <c r="L3" s="207"/>
      <c r="M3" s="208"/>
      <c r="N3" s="208"/>
      <c r="O3" s="208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</row>
    <row r="4" spans="1:81" hidden="1"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2"/>
      <c r="BK4" s="202"/>
      <c r="BL4" s="202"/>
      <c r="BM4" s="202"/>
      <c r="BN4" s="202"/>
      <c r="BO4" s="202"/>
      <c r="BP4" s="202"/>
      <c r="BQ4" s="202"/>
      <c r="BR4" s="202"/>
      <c r="BS4" s="202"/>
      <c r="BT4" s="202"/>
      <c r="BU4" s="202"/>
      <c r="BV4" s="202"/>
      <c r="BW4" s="202"/>
      <c r="BX4" s="202"/>
      <c r="BY4" s="202"/>
      <c r="BZ4" s="202"/>
      <c r="CA4" s="202"/>
      <c r="CB4" s="202"/>
      <c r="CC4" s="202"/>
    </row>
    <row r="5" spans="1:81" hidden="1"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02"/>
      <c r="BK5" s="202"/>
      <c r="BL5" s="202"/>
      <c r="BM5" s="202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</row>
    <row r="6" spans="1:81" ht="18.75">
      <c r="A6" s="209"/>
      <c r="B6" s="210"/>
      <c r="C6" s="211"/>
      <c r="D6" s="212"/>
      <c r="E6" s="212"/>
      <c r="F6" s="212"/>
      <c r="G6" s="213"/>
      <c r="H6" s="213"/>
      <c r="I6" s="213"/>
      <c r="J6" s="213"/>
      <c r="K6" s="213"/>
      <c r="L6" s="213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</row>
    <row r="7" spans="1:81" ht="15">
      <c r="A7" s="214" t="s">
        <v>118</v>
      </c>
      <c r="B7" s="210"/>
      <c r="C7" s="211"/>
      <c r="D7" s="212"/>
      <c r="E7" s="212"/>
      <c r="F7" s="212"/>
      <c r="G7" s="213"/>
      <c r="H7" s="213"/>
      <c r="I7" s="213"/>
      <c r="J7" s="213"/>
      <c r="K7" s="213"/>
      <c r="L7" s="213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2"/>
      <c r="BN7" s="202"/>
      <c r="BO7" s="202"/>
      <c r="BP7" s="202"/>
      <c r="BQ7" s="202"/>
      <c r="BR7" s="202"/>
      <c r="BS7" s="202"/>
      <c r="BT7" s="202"/>
      <c r="BU7" s="202"/>
      <c r="BV7" s="202"/>
      <c r="BW7" s="202"/>
      <c r="BX7" s="202"/>
      <c r="BY7" s="202"/>
      <c r="BZ7" s="202"/>
      <c r="CA7" s="202"/>
      <c r="CB7" s="202"/>
      <c r="CC7" s="202"/>
    </row>
    <row r="8" spans="1:81" ht="15">
      <c r="A8" s="215" t="s">
        <v>948</v>
      </c>
      <c r="B8" s="210"/>
      <c r="C8" s="211"/>
      <c r="D8" s="212"/>
      <c r="E8" s="212"/>
      <c r="F8" s="212"/>
      <c r="G8" s="213"/>
      <c r="H8" s="213"/>
      <c r="I8" s="213"/>
      <c r="J8" s="213"/>
      <c r="K8" s="213"/>
      <c r="L8" s="213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2"/>
      <c r="BN8" s="202"/>
      <c r="BO8" s="202"/>
      <c r="BP8" s="202"/>
      <c r="BQ8" s="202"/>
      <c r="BR8" s="202"/>
      <c r="BS8" s="202"/>
      <c r="BT8" s="202"/>
      <c r="BU8" s="202"/>
      <c r="BV8" s="202"/>
      <c r="BW8" s="202"/>
      <c r="BX8" s="202"/>
      <c r="BY8" s="202"/>
      <c r="BZ8" s="202"/>
      <c r="CA8" s="202"/>
      <c r="CB8" s="202"/>
      <c r="CC8" s="202"/>
    </row>
    <row r="9" spans="1:81" ht="15">
      <c r="A9" s="215" t="s">
        <v>119</v>
      </c>
      <c r="B9" s="210"/>
      <c r="C9" s="211"/>
      <c r="D9" s="212"/>
      <c r="E9" s="212"/>
      <c r="F9" s="212"/>
      <c r="G9" s="213"/>
      <c r="H9" s="213"/>
      <c r="I9" s="213"/>
      <c r="J9" s="213"/>
      <c r="K9" s="213"/>
      <c r="L9" s="213"/>
      <c r="M9" s="202">
        <v>152693</v>
      </c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2"/>
      <c r="BN9" s="202"/>
      <c r="BO9" s="202"/>
      <c r="BP9" s="202"/>
      <c r="BQ9" s="202"/>
      <c r="BR9" s="202"/>
      <c r="BS9" s="202"/>
      <c r="BT9" s="202"/>
      <c r="BU9" s="202"/>
      <c r="BV9" s="202"/>
      <c r="BW9" s="202"/>
      <c r="BX9" s="202"/>
      <c r="BY9" s="202"/>
      <c r="BZ9" s="202"/>
      <c r="CA9" s="202"/>
      <c r="CB9" s="202"/>
      <c r="CC9" s="202"/>
    </row>
    <row r="10" spans="1:81" ht="15">
      <c r="A10" s="215" t="s">
        <v>120</v>
      </c>
      <c r="B10" s="210"/>
      <c r="C10" s="211"/>
      <c r="D10" s="212"/>
      <c r="E10" s="212"/>
      <c r="F10" s="212"/>
      <c r="G10" s="213"/>
      <c r="H10" s="213"/>
      <c r="I10" s="213"/>
      <c r="J10" s="213"/>
      <c r="K10" s="213"/>
      <c r="L10" s="213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  <c r="BQ10" s="202"/>
      <c r="BR10" s="202"/>
      <c r="BS10" s="202"/>
      <c r="BT10" s="202"/>
      <c r="BU10" s="202"/>
      <c r="BV10" s="202"/>
      <c r="BW10" s="202"/>
      <c r="BX10" s="202"/>
      <c r="BY10" s="202"/>
      <c r="BZ10" s="202"/>
      <c r="CA10" s="202"/>
      <c r="CB10" s="202"/>
      <c r="CC10" s="202"/>
    </row>
    <row r="11" spans="1:81" ht="15">
      <c r="A11" s="215" t="s">
        <v>949</v>
      </c>
      <c r="B11" s="210"/>
      <c r="C11" s="211"/>
      <c r="D11" s="212"/>
      <c r="E11" s="212"/>
      <c r="F11" s="212"/>
      <c r="G11" s="213"/>
      <c r="H11" s="213"/>
      <c r="I11" s="213"/>
      <c r="J11" s="213"/>
      <c r="K11" s="213"/>
      <c r="L11" s="213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202"/>
      <c r="BN11" s="202"/>
      <c r="BO11" s="202"/>
      <c r="BP11" s="202"/>
      <c r="BQ11" s="202"/>
      <c r="BR11" s="202"/>
      <c r="BS11" s="202"/>
      <c r="BT11" s="202"/>
      <c r="BU11" s="202"/>
      <c r="BV11" s="202"/>
      <c r="BW11" s="202"/>
      <c r="BX11" s="202"/>
      <c r="BY11" s="202"/>
      <c r="BZ11" s="202"/>
      <c r="CA11" s="202"/>
      <c r="CB11" s="202"/>
      <c r="CC11" s="202"/>
    </row>
    <row r="12" spans="1:81" ht="15">
      <c r="A12" s="216"/>
      <c r="B12" s="216"/>
      <c r="C12" s="216"/>
      <c r="D12" s="217"/>
      <c r="E12" s="217"/>
      <c r="F12" s="217"/>
      <c r="G12" s="218"/>
      <c r="H12" s="218"/>
      <c r="I12" s="218"/>
      <c r="J12" s="213"/>
      <c r="K12" s="213"/>
      <c r="L12" s="213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202"/>
      <c r="BN12" s="202"/>
      <c r="BO12" s="202"/>
      <c r="BP12" s="202"/>
      <c r="BQ12" s="202"/>
      <c r="BR12" s="202"/>
      <c r="BS12" s="202"/>
      <c r="BT12" s="202"/>
      <c r="BU12" s="202"/>
      <c r="BV12" s="202"/>
      <c r="BW12" s="202"/>
      <c r="BX12" s="202"/>
      <c r="BY12" s="202"/>
      <c r="BZ12" s="202"/>
      <c r="CA12" s="202"/>
      <c r="CB12" s="202"/>
      <c r="CC12" s="202"/>
    </row>
    <row r="13" spans="1:81" s="219" customFormat="1" ht="33" customHeight="1">
      <c r="A13" s="942" t="s">
        <v>950</v>
      </c>
      <c r="B13" s="943"/>
      <c r="C13" s="943"/>
      <c r="D13" s="943"/>
      <c r="E13" s="943"/>
      <c r="F13" s="943"/>
      <c r="G13" s="943"/>
      <c r="H13" s="943"/>
      <c r="I13" s="943"/>
      <c r="J13" s="943"/>
      <c r="K13" s="943"/>
    </row>
    <row r="14" spans="1:81" ht="45">
      <c r="A14" s="944" t="s">
        <v>127</v>
      </c>
      <c r="B14" s="944"/>
      <c r="C14" s="944" t="s">
        <v>128</v>
      </c>
      <c r="D14" s="944" t="s">
        <v>951</v>
      </c>
      <c r="E14" s="434" t="s">
        <v>589</v>
      </c>
      <c r="F14" s="435" t="s">
        <v>952</v>
      </c>
      <c r="G14" s="435" t="s">
        <v>590</v>
      </c>
      <c r="H14" s="434" t="s">
        <v>364</v>
      </c>
      <c r="I14" s="435" t="s">
        <v>329</v>
      </c>
      <c r="J14" s="202"/>
      <c r="K14" s="435" t="s">
        <v>205</v>
      </c>
      <c r="L14" s="435" t="s">
        <v>953</v>
      </c>
      <c r="M14" s="435" t="s">
        <v>564</v>
      </c>
      <c r="N14" s="435" t="s">
        <v>954</v>
      </c>
      <c r="O14" s="435" t="s">
        <v>955</v>
      </c>
      <c r="P14" s="435" t="s">
        <v>566</v>
      </c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202"/>
      <c r="BN14" s="202"/>
      <c r="BO14" s="202"/>
      <c r="BP14" s="202"/>
      <c r="BQ14" s="202"/>
      <c r="BR14" s="202"/>
      <c r="BS14" s="202"/>
      <c r="BT14" s="202"/>
      <c r="BU14" s="202"/>
      <c r="BV14" s="202"/>
      <c r="BW14" s="202"/>
      <c r="BX14" s="202"/>
    </row>
    <row r="15" spans="1:81" ht="15">
      <c r="A15" s="945"/>
      <c r="B15" s="945"/>
      <c r="C15" s="945"/>
      <c r="D15" s="945"/>
      <c r="E15" s="436" t="s">
        <v>956</v>
      </c>
      <c r="F15" s="436" t="s">
        <v>957</v>
      </c>
      <c r="G15" s="436" t="s">
        <v>957</v>
      </c>
      <c r="H15" s="436" t="s">
        <v>958</v>
      </c>
      <c r="I15" s="436" t="s">
        <v>959</v>
      </c>
      <c r="J15" s="202"/>
      <c r="K15" s="436" t="s">
        <v>960</v>
      </c>
      <c r="L15" s="436" t="s">
        <v>961</v>
      </c>
      <c r="M15" s="436" t="s">
        <v>959</v>
      </c>
      <c r="N15" s="436" t="s">
        <v>957</v>
      </c>
      <c r="O15" s="436" t="s">
        <v>957</v>
      </c>
      <c r="P15" s="436" t="s">
        <v>959</v>
      </c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  <c r="BW15" s="202"/>
      <c r="BX15" s="202"/>
    </row>
    <row r="16" spans="1:81" ht="20.25" customHeight="1">
      <c r="A16" s="945"/>
      <c r="B16" s="945"/>
      <c r="C16" s="945"/>
      <c r="D16" s="945"/>
      <c r="E16" s="437" t="s">
        <v>133</v>
      </c>
      <c r="F16" s="437" t="s">
        <v>134</v>
      </c>
      <c r="G16" s="437" t="s">
        <v>134</v>
      </c>
      <c r="H16" s="437" t="s">
        <v>547</v>
      </c>
      <c r="I16" s="437" t="s">
        <v>606</v>
      </c>
      <c r="J16" s="202"/>
      <c r="K16" s="437" t="s">
        <v>207</v>
      </c>
      <c r="L16" s="437" t="s">
        <v>554</v>
      </c>
      <c r="M16" s="437" t="s">
        <v>606</v>
      </c>
      <c r="N16" s="437" t="s">
        <v>610</v>
      </c>
      <c r="O16" s="437" t="s">
        <v>610</v>
      </c>
      <c r="P16" s="437" t="s">
        <v>962</v>
      </c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</row>
    <row r="17" spans="1:16" s="222" customFormat="1" ht="18.75" hidden="1">
      <c r="A17" s="946" t="s">
        <v>720</v>
      </c>
      <c r="B17" s="947"/>
      <c r="C17" s="220" t="s">
        <v>963</v>
      </c>
      <c r="D17" s="221">
        <v>42343</v>
      </c>
      <c r="E17" s="221">
        <f>D17+3</f>
        <v>42346</v>
      </c>
      <c r="F17" s="221">
        <f>D17+5</f>
        <v>42348</v>
      </c>
      <c r="G17" s="221">
        <f>D17+5</f>
        <v>42348</v>
      </c>
      <c r="H17" s="221">
        <f>D17+7</f>
        <v>42350</v>
      </c>
      <c r="I17" s="224"/>
      <c r="K17" s="224"/>
      <c r="L17" s="225"/>
      <c r="M17" s="226"/>
      <c r="N17" s="226"/>
      <c r="O17" s="226"/>
      <c r="P17" s="226"/>
    </row>
    <row r="18" spans="1:16" s="222" customFormat="1" ht="18.75" hidden="1">
      <c r="A18" s="946" t="s">
        <v>675</v>
      </c>
      <c r="B18" s="947"/>
      <c r="C18" s="220" t="s">
        <v>964</v>
      </c>
      <c r="D18" s="221">
        <f t="shared" ref="D18:D63" si="0">D17+7</f>
        <v>42350</v>
      </c>
      <c r="E18" s="221">
        <f>D18+3</f>
        <v>42353</v>
      </c>
      <c r="F18" s="221">
        <f>D18+5</f>
        <v>42355</v>
      </c>
      <c r="G18" s="221">
        <f>D18+5</f>
        <v>42355</v>
      </c>
      <c r="H18" s="221">
        <f>D18+7</f>
        <v>42357</v>
      </c>
      <c r="I18" s="224"/>
      <c r="K18" s="224"/>
      <c r="L18" s="225"/>
      <c r="M18" s="226"/>
      <c r="N18" s="226"/>
      <c r="O18" s="226"/>
      <c r="P18" s="226"/>
    </row>
    <row r="19" spans="1:16" s="222" customFormat="1" ht="18.75" hidden="1">
      <c r="A19" s="946" t="s">
        <v>190</v>
      </c>
      <c r="B19" s="947"/>
      <c r="C19" s="220" t="s">
        <v>773</v>
      </c>
      <c r="D19" s="221">
        <f t="shared" si="0"/>
        <v>42357</v>
      </c>
      <c r="E19" s="221">
        <f t="shared" ref="E19:E25" si="1">D19+3</f>
        <v>42360</v>
      </c>
      <c r="F19" s="221">
        <f t="shared" ref="F19:F25" si="2">D19+5</f>
        <v>42362</v>
      </c>
      <c r="G19" s="221">
        <f t="shared" ref="G19:G25" si="3">D19+5</f>
        <v>42362</v>
      </c>
      <c r="H19" s="221">
        <f t="shared" ref="H19:H25" si="4">D19+7</f>
        <v>42364</v>
      </c>
      <c r="I19" s="224"/>
      <c r="K19" s="224"/>
      <c r="L19" s="225"/>
      <c r="M19" s="226"/>
      <c r="N19" s="226"/>
      <c r="O19" s="226"/>
      <c r="P19" s="226"/>
    </row>
    <row r="20" spans="1:16" s="222" customFormat="1" ht="18.75" hidden="1">
      <c r="A20" s="946" t="s">
        <v>584</v>
      </c>
      <c r="B20" s="947"/>
      <c r="C20" s="220" t="s">
        <v>965</v>
      </c>
      <c r="D20" s="221">
        <f t="shared" si="0"/>
        <v>42364</v>
      </c>
      <c r="E20" s="221">
        <f t="shared" si="1"/>
        <v>42367</v>
      </c>
      <c r="F20" s="221">
        <f t="shared" si="2"/>
        <v>42369</v>
      </c>
      <c r="G20" s="221">
        <f t="shared" si="3"/>
        <v>42369</v>
      </c>
      <c r="H20" s="221">
        <f t="shared" si="4"/>
        <v>42371</v>
      </c>
      <c r="I20" s="224"/>
      <c r="K20" s="224"/>
      <c r="L20" s="225"/>
      <c r="M20" s="226"/>
      <c r="N20" s="226"/>
      <c r="O20" s="226"/>
      <c r="P20" s="226"/>
    </row>
    <row r="21" spans="1:16" s="222" customFormat="1" ht="18.75" hidden="1">
      <c r="A21" s="946" t="s">
        <v>728</v>
      </c>
      <c r="B21" s="947"/>
      <c r="C21" s="220" t="s">
        <v>966</v>
      </c>
      <c r="D21" s="221">
        <f t="shared" si="0"/>
        <v>42371</v>
      </c>
      <c r="E21" s="221">
        <f t="shared" si="1"/>
        <v>42374</v>
      </c>
      <c r="F21" s="221">
        <f t="shared" si="2"/>
        <v>42376</v>
      </c>
      <c r="G21" s="221">
        <f t="shared" si="3"/>
        <v>42376</v>
      </c>
      <c r="H21" s="221">
        <f t="shared" si="4"/>
        <v>42378</v>
      </c>
      <c r="I21" s="224"/>
      <c r="K21" s="224"/>
      <c r="L21" s="225"/>
      <c r="M21" s="226"/>
      <c r="N21" s="226"/>
      <c r="O21" s="226"/>
      <c r="P21" s="226"/>
    </row>
    <row r="22" spans="1:16" s="222" customFormat="1" ht="18.75" hidden="1">
      <c r="A22" s="946" t="s">
        <v>674</v>
      </c>
      <c r="B22" s="947"/>
      <c r="C22" s="220" t="s">
        <v>773</v>
      </c>
      <c r="D22" s="221">
        <f t="shared" si="0"/>
        <v>42378</v>
      </c>
      <c r="E22" s="221">
        <f t="shared" si="1"/>
        <v>42381</v>
      </c>
      <c r="F22" s="221">
        <f t="shared" si="2"/>
        <v>42383</v>
      </c>
      <c r="G22" s="221">
        <f t="shared" si="3"/>
        <v>42383</v>
      </c>
      <c r="H22" s="221">
        <f t="shared" si="4"/>
        <v>42385</v>
      </c>
      <c r="I22" s="224"/>
      <c r="K22" s="224"/>
      <c r="L22" s="225"/>
      <c r="M22" s="226"/>
      <c r="N22" s="226"/>
      <c r="O22" s="226"/>
      <c r="P22" s="226"/>
    </row>
    <row r="23" spans="1:16" s="222" customFormat="1" ht="18.75" hidden="1">
      <c r="A23" s="946" t="s">
        <v>720</v>
      </c>
      <c r="B23" s="947"/>
      <c r="C23" s="220" t="s">
        <v>967</v>
      </c>
      <c r="D23" s="221">
        <f t="shared" si="0"/>
        <v>42385</v>
      </c>
      <c r="E23" s="221">
        <f t="shared" si="1"/>
        <v>42388</v>
      </c>
      <c r="F23" s="221">
        <f t="shared" si="2"/>
        <v>42390</v>
      </c>
      <c r="G23" s="221">
        <f t="shared" si="3"/>
        <v>42390</v>
      </c>
      <c r="H23" s="221">
        <f t="shared" si="4"/>
        <v>42392</v>
      </c>
      <c r="I23" s="224"/>
      <c r="K23" s="224"/>
      <c r="L23" s="225"/>
      <c r="M23" s="226"/>
      <c r="N23" s="226"/>
      <c r="O23" s="226"/>
      <c r="P23" s="226"/>
    </row>
    <row r="24" spans="1:16" s="222" customFormat="1" ht="18.75" hidden="1">
      <c r="A24" s="946" t="s">
        <v>675</v>
      </c>
      <c r="B24" s="947"/>
      <c r="C24" s="220" t="s">
        <v>967</v>
      </c>
      <c r="D24" s="221">
        <f t="shared" si="0"/>
        <v>42392</v>
      </c>
      <c r="E24" s="221">
        <f t="shared" si="1"/>
        <v>42395</v>
      </c>
      <c r="F24" s="221">
        <f t="shared" si="2"/>
        <v>42397</v>
      </c>
      <c r="G24" s="221">
        <f t="shared" si="3"/>
        <v>42397</v>
      </c>
      <c r="H24" s="221">
        <f t="shared" si="4"/>
        <v>42399</v>
      </c>
      <c r="I24" s="224"/>
      <c r="K24" s="224"/>
      <c r="L24" s="225"/>
      <c r="M24" s="226"/>
      <c r="N24" s="226"/>
      <c r="O24" s="226"/>
      <c r="P24" s="226"/>
    </row>
    <row r="25" spans="1:16" s="222" customFormat="1" ht="18.75" hidden="1">
      <c r="A25" s="946" t="s">
        <v>190</v>
      </c>
      <c r="B25" s="947"/>
      <c r="C25" s="220" t="s">
        <v>967</v>
      </c>
      <c r="D25" s="221">
        <f t="shared" si="0"/>
        <v>42399</v>
      </c>
      <c r="E25" s="221">
        <f t="shared" si="1"/>
        <v>42402</v>
      </c>
      <c r="F25" s="221">
        <f t="shared" si="2"/>
        <v>42404</v>
      </c>
      <c r="G25" s="221">
        <f t="shared" si="3"/>
        <v>42404</v>
      </c>
      <c r="H25" s="221">
        <f t="shared" si="4"/>
        <v>42406</v>
      </c>
      <c r="I25" s="224"/>
      <c r="K25" s="224"/>
      <c r="L25" s="225"/>
      <c r="M25" s="226"/>
      <c r="N25" s="226"/>
      <c r="O25" s="226"/>
      <c r="P25" s="226"/>
    </row>
    <row r="26" spans="1:16" s="222" customFormat="1" ht="18.75" hidden="1">
      <c r="A26" s="946" t="s">
        <v>584</v>
      </c>
      <c r="B26" s="947"/>
      <c r="C26" s="220" t="s">
        <v>967</v>
      </c>
      <c r="D26" s="221">
        <f t="shared" si="0"/>
        <v>42406</v>
      </c>
      <c r="E26" s="221">
        <f t="shared" ref="E26:E31" si="5">D26+3</f>
        <v>42409</v>
      </c>
      <c r="F26" s="221">
        <f t="shared" ref="F26:F31" si="6">D26+5</f>
        <v>42411</v>
      </c>
      <c r="G26" s="221">
        <f t="shared" ref="G26:G31" si="7">D26+5</f>
        <v>42411</v>
      </c>
      <c r="H26" s="221">
        <f t="shared" ref="H26:H31" si="8">D26+7</f>
        <v>42413</v>
      </c>
      <c r="I26" s="224"/>
      <c r="K26" s="224"/>
      <c r="L26" s="225"/>
      <c r="M26" s="226"/>
      <c r="N26" s="226"/>
      <c r="O26" s="226"/>
      <c r="P26" s="226"/>
    </row>
    <row r="27" spans="1:16" s="222" customFormat="1" ht="18.75" hidden="1">
      <c r="A27" s="950" t="s">
        <v>214</v>
      </c>
      <c r="B27" s="951"/>
      <c r="C27" s="265"/>
      <c r="D27" s="266">
        <f t="shared" si="0"/>
        <v>42413</v>
      </c>
      <c r="E27" s="266"/>
      <c r="F27" s="266"/>
      <c r="G27" s="266"/>
      <c r="H27" s="266"/>
      <c r="I27" s="224"/>
      <c r="K27" s="224"/>
      <c r="L27" s="225"/>
      <c r="M27" s="226"/>
      <c r="N27" s="226"/>
      <c r="O27" s="226"/>
      <c r="P27" s="226"/>
    </row>
    <row r="28" spans="1:16" s="222" customFormat="1" ht="18.75" hidden="1">
      <c r="A28" s="946" t="s">
        <v>674</v>
      </c>
      <c r="B28" s="947"/>
      <c r="C28" s="220" t="s">
        <v>967</v>
      </c>
      <c r="D28" s="221">
        <f t="shared" si="0"/>
        <v>42420</v>
      </c>
      <c r="E28" s="221">
        <f t="shared" si="5"/>
        <v>42423</v>
      </c>
      <c r="F28" s="221">
        <f t="shared" si="6"/>
        <v>42425</v>
      </c>
      <c r="G28" s="221">
        <f t="shared" si="7"/>
        <v>42425</v>
      </c>
      <c r="H28" s="221">
        <f t="shared" si="8"/>
        <v>42427</v>
      </c>
      <c r="I28" s="224"/>
      <c r="K28" s="224"/>
      <c r="L28" s="225"/>
      <c r="M28" s="226"/>
      <c r="N28" s="226"/>
      <c r="O28" s="226"/>
      <c r="P28" s="226"/>
    </row>
    <row r="29" spans="1:16" s="222" customFormat="1" ht="18.75" hidden="1">
      <c r="A29" s="946" t="s">
        <v>720</v>
      </c>
      <c r="B29" s="947"/>
      <c r="C29" s="220" t="s">
        <v>968</v>
      </c>
      <c r="D29" s="221">
        <f t="shared" si="0"/>
        <v>42427</v>
      </c>
      <c r="E29" s="221">
        <f t="shared" si="5"/>
        <v>42430</v>
      </c>
      <c r="F29" s="221">
        <f t="shared" si="6"/>
        <v>42432</v>
      </c>
      <c r="G29" s="221">
        <f t="shared" si="7"/>
        <v>42432</v>
      </c>
      <c r="H29" s="221">
        <f t="shared" si="8"/>
        <v>42434</v>
      </c>
      <c r="I29" s="224"/>
      <c r="K29" s="224"/>
      <c r="L29" s="225"/>
      <c r="M29" s="226"/>
      <c r="N29" s="226"/>
      <c r="O29" s="226"/>
      <c r="P29" s="226"/>
    </row>
    <row r="30" spans="1:16" s="222" customFormat="1" ht="18.75" hidden="1">
      <c r="A30" s="946" t="s">
        <v>675</v>
      </c>
      <c r="B30" s="947"/>
      <c r="C30" s="220" t="s">
        <v>968</v>
      </c>
      <c r="D30" s="221">
        <f t="shared" si="0"/>
        <v>42434</v>
      </c>
      <c r="E30" s="221">
        <f t="shared" si="5"/>
        <v>42437</v>
      </c>
      <c r="F30" s="221">
        <f t="shared" si="6"/>
        <v>42439</v>
      </c>
      <c r="G30" s="221">
        <f t="shared" si="7"/>
        <v>42439</v>
      </c>
      <c r="H30" s="221">
        <f t="shared" si="8"/>
        <v>42441</v>
      </c>
      <c r="I30" s="224"/>
      <c r="K30" s="224"/>
      <c r="L30" s="225"/>
      <c r="M30" s="226"/>
      <c r="N30" s="226"/>
      <c r="O30" s="226"/>
      <c r="P30" s="226"/>
    </row>
    <row r="31" spans="1:16" s="222" customFormat="1" ht="18.75" hidden="1">
      <c r="A31" s="946" t="s">
        <v>190</v>
      </c>
      <c r="B31" s="947"/>
      <c r="C31" s="220" t="s">
        <v>968</v>
      </c>
      <c r="D31" s="221">
        <f t="shared" si="0"/>
        <v>42441</v>
      </c>
      <c r="E31" s="221">
        <f t="shared" si="5"/>
        <v>42444</v>
      </c>
      <c r="F31" s="221">
        <f t="shared" si="6"/>
        <v>42446</v>
      </c>
      <c r="G31" s="221">
        <f t="shared" si="7"/>
        <v>42446</v>
      </c>
      <c r="H31" s="221">
        <f t="shared" si="8"/>
        <v>42448</v>
      </c>
      <c r="I31" s="224"/>
      <c r="K31" s="224"/>
      <c r="L31" s="225"/>
      <c r="M31" s="226"/>
      <c r="N31" s="226"/>
      <c r="O31" s="226"/>
      <c r="P31" s="226"/>
    </row>
    <row r="32" spans="1:16" s="222" customFormat="1" ht="18.75" hidden="1">
      <c r="A32" s="946" t="s">
        <v>584</v>
      </c>
      <c r="B32" s="947"/>
      <c r="C32" s="220" t="s">
        <v>968</v>
      </c>
      <c r="D32" s="221">
        <f t="shared" si="0"/>
        <v>42448</v>
      </c>
      <c r="E32" s="221">
        <f t="shared" ref="E32:E40" si="9">D32+3</f>
        <v>42451</v>
      </c>
      <c r="F32" s="221">
        <f t="shared" ref="F32:F40" si="10">D32+5</f>
        <v>42453</v>
      </c>
      <c r="G32" s="221">
        <f t="shared" ref="G32:G40" si="11">D32+5</f>
        <v>42453</v>
      </c>
      <c r="H32" s="221">
        <f t="shared" ref="H32:H40" si="12">D32+7</f>
        <v>42455</v>
      </c>
      <c r="I32" s="224"/>
      <c r="K32" s="224"/>
      <c r="L32" s="225"/>
      <c r="M32" s="226"/>
      <c r="N32" s="226"/>
      <c r="O32" s="226"/>
      <c r="P32" s="226"/>
    </row>
    <row r="33" spans="1:16" s="222" customFormat="1" ht="18.75" hidden="1">
      <c r="A33" s="946" t="s">
        <v>728</v>
      </c>
      <c r="B33" s="947"/>
      <c r="C33" s="220" t="s">
        <v>968</v>
      </c>
      <c r="D33" s="221">
        <f t="shared" si="0"/>
        <v>42455</v>
      </c>
      <c r="E33" s="221">
        <f t="shared" si="9"/>
        <v>42458</v>
      </c>
      <c r="F33" s="221">
        <f t="shared" si="10"/>
        <v>42460</v>
      </c>
      <c r="G33" s="221">
        <f t="shared" si="11"/>
        <v>42460</v>
      </c>
      <c r="H33" s="221">
        <f t="shared" si="12"/>
        <v>42462</v>
      </c>
      <c r="I33" s="224"/>
      <c r="K33" s="224"/>
      <c r="L33" s="225"/>
      <c r="M33" s="226"/>
      <c r="N33" s="226"/>
      <c r="O33" s="226"/>
      <c r="P33" s="226"/>
    </row>
    <row r="34" spans="1:16" s="222" customFormat="1" ht="18.75" hidden="1">
      <c r="A34" s="948" t="s">
        <v>214</v>
      </c>
      <c r="B34" s="949"/>
      <c r="C34" s="319"/>
      <c r="D34" s="221">
        <f t="shared" si="0"/>
        <v>42462</v>
      </c>
      <c r="E34" s="221">
        <f t="shared" si="9"/>
        <v>42465</v>
      </c>
      <c r="F34" s="221">
        <f t="shared" si="10"/>
        <v>42467</v>
      </c>
      <c r="G34" s="221">
        <f t="shared" si="11"/>
        <v>42467</v>
      </c>
      <c r="H34" s="221">
        <f t="shared" si="12"/>
        <v>42469</v>
      </c>
      <c r="I34" s="224"/>
      <c r="K34" s="224"/>
      <c r="L34" s="225"/>
      <c r="M34" s="226"/>
      <c r="N34" s="226"/>
      <c r="O34" s="226"/>
      <c r="P34" s="226"/>
    </row>
    <row r="35" spans="1:16" s="222" customFormat="1" ht="18.75" hidden="1">
      <c r="A35" s="946" t="s">
        <v>720</v>
      </c>
      <c r="B35" s="947"/>
      <c r="C35" s="220" t="s">
        <v>969</v>
      </c>
      <c r="D35" s="221">
        <f t="shared" si="0"/>
        <v>42469</v>
      </c>
      <c r="E35" s="221">
        <f t="shared" si="9"/>
        <v>42472</v>
      </c>
      <c r="F35" s="221">
        <f t="shared" si="10"/>
        <v>42474</v>
      </c>
      <c r="G35" s="221">
        <f t="shared" si="11"/>
        <v>42474</v>
      </c>
      <c r="H35" s="221">
        <f t="shared" si="12"/>
        <v>42476</v>
      </c>
      <c r="I35" s="224"/>
      <c r="K35" s="224"/>
      <c r="L35" s="225"/>
      <c r="M35" s="226"/>
      <c r="N35" s="226"/>
      <c r="O35" s="226"/>
      <c r="P35" s="226"/>
    </row>
    <row r="36" spans="1:16" s="222" customFormat="1" ht="18.75" hidden="1">
      <c r="A36" s="946" t="s">
        <v>675</v>
      </c>
      <c r="B36" s="947"/>
      <c r="C36" s="220" t="s">
        <v>969</v>
      </c>
      <c r="D36" s="221">
        <f t="shared" si="0"/>
        <v>42476</v>
      </c>
      <c r="E36" s="221">
        <f t="shared" si="9"/>
        <v>42479</v>
      </c>
      <c r="F36" s="221">
        <f t="shared" si="10"/>
        <v>42481</v>
      </c>
      <c r="G36" s="221">
        <f t="shared" si="11"/>
        <v>42481</v>
      </c>
      <c r="H36" s="221">
        <f t="shared" si="12"/>
        <v>42483</v>
      </c>
      <c r="I36" s="224"/>
      <c r="K36" s="224"/>
      <c r="L36" s="225"/>
      <c r="M36" s="226"/>
      <c r="N36" s="226"/>
      <c r="O36" s="226"/>
      <c r="P36" s="226"/>
    </row>
    <row r="37" spans="1:16" s="222" customFormat="1" ht="18.75" hidden="1">
      <c r="A37" s="946" t="s">
        <v>214</v>
      </c>
      <c r="B37" s="947"/>
      <c r="C37" s="220" t="s">
        <v>969</v>
      </c>
      <c r="D37" s="221">
        <f t="shared" si="0"/>
        <v>42483</v>
      </c>
      <c r="E37" s="221">
        <f t="shared" si="9"/>
        <v>42486</v>
      </c>
      <c r="F37" s="221">
        <f t="shared" si="10"/>
        <v>42488</v>
      </c>
      <c r="G37" s="221">
        <f t="shared" si="11"/>
        <v>42488</v>
      </c>
      <c r="H37" s="221">
        <f t="shared" si="12"/>
        <v>42490</v>
      </c>
      <c r="I37" s="224"/>
      <c r="K37" s="224"/>
      <c r="L37" s="225"/>
      <c r="M37" s="226"/>
      <c r="N37" s="226"/>
      <c r="O37" s="226"/>
      <c r="P37" s="226"/>
    </row>
    <row r="38" spans="1:16" s="222" customFormat="1" ht="18.75" hidden="1">
      <c r="A38" s="946" t="s">
        <v>584</v>
      </c>
      <c r="B38" s="947"/>
      <c r="C38" s="220" t="s">
        <v>969</v>
      </c>
      <c r="D38" s="221">
        <f t="shared" si="0"/>
        <v>42490</v>
      </c>
      <c r="E38" s="221">
        <f t="shared" si="9"/>
        <v>42493</v>
      </c>
      <c r="F38" s="221">
        <f t="shared" si="10"/>
        <v>42495</v>
      </c>
      <c r="G38" s="221">
        <f t="shared" si="11"/>
        <v>42495</v>
      </c>
      <c r="H38" s="221">
        <f t="shared" si="12"/>
        <v>42497</v>
      </c>
      <c r="I38" s="224"/>
      <c r="K38" s="224"/>
      <c r="L38" s="225"/>
      <c r="M38" s="226"/>
      <c r="N38" s="226"/>
      <c r="O38" s="226"/>
      <c r="P38" s="226"/>
    </row>
    <row r="39" spans="1:16" s="222" customFormat="1" ht="18.75" hidden="1">
      <c r="A39" s="946" t="s">
        <v>728</v>
      </c>
      <c r="B39" s="947"/>
      <c r="C39" s="220" t="s">
        <v>969</v>
      </c>
      <c r="D39" s="221">
        <f t="shared" si="0"/>
        <v>42497</v>
      </c>
      <c r="E39" s="221">
        <f t="shared" si="9"/>
        <v>42500</v>
      </c>
      <c r="F39" s="221">
        <f t="shared" si="10"/>
        <v>42502</v>
      </c>
      <c r="G39" s="221">
        <f t="shared" si="11"/>
        <v>42502</v>
      </c>
      <c r="H39" s="221">
        <f t="shared" si="12"/>
        <v>42504</v>
      </c>
      <c r="I39" s="224"/>
      <c r="K39" s="224"/>
      <c r="L39" s="225"/>
      <c r="M39" s="226"/>
      <c r="N39" s="226"/>
      <c r="O39" s="226"/>
      <c r="P39" s="226"/>
    </row>
    <row r="40" spans="1:16" s="222" customFormat="1" ht="18.75" hidden="1">
      <c r="A40" s="946" t="s">
        <v>674</v>
      </c>
      <c r="B40" s="947"/>
      <c r="C40" s="220" t="s">
        <v>969</v>
      </c>
      <c r="D40" s="221">
        <f t="shared" si="0"/>
        <v>42504</v>
      </c>
      <c r="E40" s="221">
        <f t="shared" si="9"/>
        <v>42507</v>
      </c>
      <c r="F40" s="221">
        <f t="shared" si="10"/>
        <v>42509</v>
      </c>
      <c r="G40" s="221">
        <f t="shared" si="11"/>
        <v>42509</v>
      </c>
      <c r="H40" s="221">
        <f t="shared" si="12"/>
        <v>42511</v>
      </c>
      <c r="I40" s="224"/>
      <c r="K40" s="224"/>
      <c r="L40" s="225"/>
      <c r="M40" s="226"/>
      <c r="N40" s="226"/>
      <c r="O40" s="226"/>
      <c r="P40" s="226"/>
    </row>
    <row r="41" spans="1:16" s="222" customFormat="1" ht="18.75" hidden="1">
      <c r="A41" s="946" t="s">
        <v>720</v>
      </c>
      <c r="B41" s="947"/>
      <c r="C41" s="220" t="s">
        <v>970</v>
      </c>
      <c r="D41" s="221">
        <f t="shared" si="0"/>
        <v>42511</v>
      </c>
      <c r="E41" s="221">
        <f t="shared" ref="E41:E48" si="13">D41+3</f>
        <v>42514</v>
      </c>
      <c r="F41" s="221">
        <f t="shared" ref="F41:F48" si="14">D41+5</f>
        <v>42516</v>
      </c>
      <c r="G41" s="221">
        <f t="shared" ref="G41:G48" si="15">D41+5</f>
        <v>42516</v>
      </c>
      <c r="H41" s="221">
        <f t="shared" ref="H41:H48" si="16">D41+7</f>
        <v>42518</v>
      </c>
      <c r="I41" s="224"/>
      <c r="K41" s="224"/>
      <c r="L41" s="225"/>
      <c r="M41" s="226"/>
      <c r="N41" s="226"/>
      <c r="O41" s="226"/>
      <c r="P41" s="226"/>
    </row>
    <row r="42" spans="1:16" s="222" customFormat="1" ht="18.75" hidden="1">
      <c r="A42" s="946" t="s">
        <v>675</v>
      </c>
      <c r="B42" s="947"/>
      <c r="C42" s="220" t="s">
        <v>970</v>
      </c>
      <c r="D42" s="221">
        <f t="shared" si="0"/>
        <v>42518</v>
      </c>
      <c r="E42" s="221">
        <f t="shared" si="13"/>
        <v>42521</v>
      </c>
      <c r="F42" s="221">
        <f t="shared" si="14"/>
        <v>42523</v>
      </c>
      <c r="G42" s="221">
        <f t="shared" si="15"/>
        <v>42523</v>
      </c>
      <c r="H42" s="221">
        <f t="shared" si="16"/>
        <v>42525</v>
      </c>
      <c r="I42" s="224"/>
      <c r="K42" s="224"/>
      <c r="L42" s="225"/>
      <c r="M42" s="226"/>
      <c r="N42" s="226"/>
      <c r="O42" s="226"/>
      <c r="P42" s="226"/>
    </row>
    <row r="43" spans="1:16" s="222" customFormat="1" ht="18.75" hidden="1">
      <c r="A43" s="946" t="s">
        <v>190</v>
      </c>
      <c r="B43" s="947"/>
      <c r="C43" s="220" t="s">
        <v>970</v>
      </c>
      <c r="D43" s="221">
        <f t="shared" si="0"/>
        <v>42525</v>
      </c>
      <c r="E43" s="221">
        <f t="shared" si="13"/>
        <v>42528</v>
      </c>
      <c r="F43" s="221">
        <f t="shared" si="14"/>
        <v>42530</v>
      </c>
      <c r="G43" s="221">
        <f t="shared" si="15"/>
        <v>42530</v>
      </c>
      <c r="H43" s="221">
        <f t="shared" si="16"/>
        <v>42532</v>
      </c>
      <c r="I43" s="224"/>
      <c r="K43" s="224"/>
      <c r="L43" s="225"/>
      <c r="M43" s="226"/>
      <c r="N43" s="226"/>
      <c r="O43" s="226"/>
      <c r="P43" s="226"/>
    </row>
    <row r="44" spans="1:16" s="222" customFormat="1" ht="18.75" hidden="1">
      <c r="A44" s="946" t="s">
        <v>584</v>
      </c>
      <c r="B44" s="947"/>
      <c r="C44" s="220" t="s">
        <v>970</v>
      </c>
      <c r="D44" s="221">
        <f t="shared" si="0"/>
        <v>42532</v>
      </c>
      <c r="E44" s="221">
        <f t="shared" si="13"/>
        <v>42535</v>
      </c>
      <c r="F44" s="221">
        <f t="shared" si="14"/>
        <v>42537</v>
      </c>
      <c r="G44" s="221">
        <f t="shared" si="15"/>
        <v>42537</v>
      </c>
      <c r="H44" s="221">
        <f t="shared" si="16"/>
        <v>42539</v>
      </c>
      <c r="I44" s="224"/>
      <c r="K44" s="224"/>
      <c r="L44" s="225"/>
      <c r="M44" s="226"/>
      <c r="N44" s="226"/>
      <c r="O44" s="226"/>
      <c r="P44" s="226"/>
    </row>
    <row r="45" spans="1:16" s="222" customFormat="1" ht="18.75" hidden="1">
      <c r="A45" s="946" t="s">
        <v>728</v>
      </c>
      <c r="B45" s="947"/>
      <c r="C45" s="220" t="s">
        <v>970</v>
      </c>
      <c r="D45" s="221">
        <f t="shared" si="0"/>
        <v>42539</v>
      </c>
      <c r="E45" s="221">
        <f t="shared" si="13"/>
        <v>42542</v>
      </c>
      <c r="F45" s="221">
        <f t="shared" si="14"/>
        <v>42544</v>
      </c>
      <c r="G45" s="221">
        <f t="shared" si="15"/>
        <v>42544</v>
      </c>
      <c r="H45" s="221">
        <f t="shared" si="16"/>
        <v>42546</v>
      </c>
      <c r="I45" s="224"/>
      <c r="K45" s="224"/>
      <c r="L45" s="225"/>
      <c r="M45" s="226"/>
      <c r="N45" s="226"/>
      <c r="O45" s="226"/>
      <c r="P45" s="226"/>
    </row>
    <row r="46" spans="1:16" s="222" customFormat="1" ht="18.75" hidden="1">
      <c r="A46" s="946" t="s">
        <v>674</v>
      </c>
      <c r="B46" s="947"/>
      <c r="C46" s="220" t="s">
        <v>970</v>
      </c>
      <c r="D46" s="221">
        <f t="shared" si="0"/>
        <v>42546</v>
      </c>
      <c r="E46" s="221">
        <f t="shared" si="13"/>
        <v>42549</v>
      </c>
      <c r="F46" s="221">
        <f t="shared" si="14"/>
        <v>42551</v>
      </c>
      <c r="G46" s="221">
        <f t="shared" si="15"/>
        <v>42551</v>
      </c>
      <c r="H46" s="221">
        <f t="shared" si="16"/>
        <v>42553</v>
      </c>
      <c r="I46" s="224"/>
      <c r="K46" s="224"/>
      <c r="L46" s="225"/>
      <c r="M46" s="226"/>
      <c r="N46" s="226"/>
      <c r="O46" s="226"/>
      <c r="P46" s="226"/>
    </row>
    <row r="47" spans="1:16" s="222" customFormat="1" ht="18.75" hidden="1">
      <c r="A47" s="946" t="s">
        <v>720</v>
      </c>
      <c r="B47" s="947"/>
      <c r="C47" s="220" t="s">
        <v>971</v>
      </c>
      <c r="D47" s="221">
        <f t="shared" si="0"/>
        <v>42553</v>
      </c>
      <c r="E47" s="221">
        <f t="shared" si="13"/>
        <v>42556</v>
      </c>
      <c r="F47" s="221">
        <f t="shared" si="14"/>
        <v>42558</v>
      </c>
      <c r="G47" s="221">
        <f t="shared" si="15"/>
        <v>42558</v>
      </c>
      <c r="H47" s="221">
        <f t="shared" si="16"/>
        <v>42560</v>
      </c>
      <c r="I47" s="224"/>
      <c r="K47" s="224"/>
      <c r="L47" s="225"/>
      <c r="M47" s="226"/>
      <c r="N47" s="226"/>
      <c r="O47" s="226"/>
      <c r="P47" s="226"/>
    </row>
    <row r="48" spans="1:16" s="222" customFormat="1" ht="18.75" hidden="1">
      <c r="A48" s="946" t="s">
        <v>932</v>
      </c>
      <c r="B48" s="947"/>
      <c r="C48" s="220" t="s">
        <v>972</v>
      </c>
      <c r="D48" s="221">
        <f t="shared" si="0"/>
        <v>42560</v>
      </c>
      <c r="E48" s="221">
        <f t="shared" si="13"/>
        <v>42563</v>
      </c>
      <c r="F48" s="221">
        <f t="shared" si="14"/>
        <v>42565</v>
      </c>
      <c r="G48" s="221">
        <f t="shared" si="15"/>
        <v>42565</v>
      </c>
      <c r="H48" s="221">
        <f t="shared" si="16"/>
        <v>42567</v>
      </c>
      <c r="I48" s="224"/>
      <c r="K48" s="224"/>
      <c r="L48" s="225"/>
      <c r="M48" s="226"/>
      <c r="N48" s="226"/>
      <c r="O48" s="226"/>
      <c r="P48" s="226"/>
    </row>
    <row r="49" spans="1:82" s="222" customFormat="1" ht="18.75" hidden="1">
      <c r="A49" s="946" t="s">
        <v>190</v>
      </c>
      <c r="B49" s="947"/>
      <c r="C49" s="220" t="s">
        <v>971</v>
      </c>
      <c r="D49" s="221">
        <f t="shared" si="0"/>
        <v>42567</v>
      </c>
      <c r="E49" s="221">
        <f t="shared" ref="E49:E58" si="17">D49+3</f>
        <v>42570</v>
      </c>
      <c r="F49" s="221">
        <f t="shared" ref="F49:F58" si="18">D49+5</f>
        <v>42572</v>
      </c>
      <c r="G49" s="221">
        <f t="shared" ref="G49:G58" si="19">D49+5</f>
        <v>42572</v>
      </c>
      <c r="H49" s="221">
        <f t="shared" ref="H49:H58" si="20">D49+7</f>
        <v>42574</v>
      </c>
      <c r="I49" s="224"/>
      <c r="K49" s="224"/>
      <c r="L49" s="225"/>
      <c r="M49" s="226"/>
      <c r="N49" s="226"/>
      <c r="O49" s="226"/>
      <c r="P49" s="226"/>
    </row>
    <row r="50" spans="1:82" s="222" customFormat="1" ht="18.75">
      <c r="A50" s="946" t="s">
        <v>675</v>
      </c>
      <c r="B50" s="947"/>
      <c r="C50" s="220" t="s">
        <v>973</v>
      </c>
      <c r="D50" s="221">
        <f t="shared" si="0"/>
        <v>42574</v>
      </c>
      <c r="E50" s="221">
        <f t="shared" si="17"/>
        <v>42577</v>
      </c>
      <c r="F50" s="221">
        <f t="shared" si="18"/>
        <v>42579</v>
      </c>
      <c r="G50" s="221">
        <f t="shared" si="19"/>
        <v>42579</v>
      </c>
      <c r="H50" s="221">
        <f t="shared" si="20"/>
        <v>42581</v>
      </c>
      <c r="I50" s="224"/>
      <c r="K50" s="224"/>
      <c r="L50" s="225"/>
      <c r="M50" s="226"/>
      <c r="N50" s="226"/>
      <c r="O50" s="226"/>
      <c r="P50" s="226"/>
    </row>
    <row r="51" spans="1:82" s="222" customFormat="1" ht="18.75">
      <c r="A51" s="946" t="s">
        <v>728</v>
      </c>
      <c r="B51" s="947"/>
      <c r="C51" s="220" t="s">
        <v>971</v>
      </c>
      <c r="D51" s="221">
        <f t="shared" si="0"/>
        <v>42581</v>
      </c>
      <c r="E51" s="221">
        <f t="shared" si="17"/>
        <v>42584</v>
      </c>
      <c r="F51" s="221">
        <f t="shared" si="18"/>
        <v>42586</v>
      </c>
      <c r="G51" s="221">
        <f t="shared" si="19"/>
        <v>42586</v>
      </c>
      <c r="H51" s="221">
        <f t="shared" si="20"/>
        <v>42588</v>
      </c>
      <c r="I51" s="224"/>
      <c r="K51" s="224"/>
      <c r="L51" s="225"/>
      <c r="M51" s="226"/>
      <c r="N51" s="226"/>
      <c r="O51" s="226"/>
      <c r="P51" s="226"/>
    </row>
    <row r="52" spans="1:82" s="222" customFormat="1" ht="18.75">
      <c r="A52" s="950" t="s">
        <v>214</v>
      </c>
      <c r="B52" s="951"/>
      <c r="C52" s="265"/>
      <c r="D52" s="266">
        <f t="shared" si="0"/>
        <v>42588</v>
      </c>
      <c r="E52" s="266">
        <f t="shared" si="17"/>
        <v>42591</v>
      </c>
      <c r="F52" s="266">
        <f t="shared" si="18"/>
        <v>42593</v>
      </c>
      <c r="G52" s="266">
        <f t="shared" si="19"/>
        <v>42593</v>
      </c>
      <c r="H52" s="266">
        <f t="shared" si="20"/>
        <v>42595</v>
      </c>
      <c r="I52" s="224"/>
      <c r="K52" s="224"/>
      <c r="L52" s="225"/>
      <c r="M52" s="226"/>
      <c r="N52" s="226"/>
      <c r="O52" s="226"/>
      <c r="P52" s="226"/>
    </row>
    <row r="53" spans="1:82" s="222" customFormat="1" ht="18.75">
      <c r="A53" s="950" t="s">
        <v>214</v>
      </c>
      <c r="B53" s="951"/>
      <c r="C53" s="265"/>
      <c r="D53" s="266">
        <f t="shared" si="0"/>
        <v>42595</v>
      </c>
      <c r="E53" s="266">
        <f t="shared" si="17"/>
        <v>42598</v>
      </c>
      <c r="F53" s="266">
        <f t="shared" si="18"/>
        <v>42600</v>
      </c>
      <c r="G53" s="266">
        <f t="shared" si="19"/>
        <v>42600</v>
      </c>
      <c r="H53" s="266">
        <f t="shared" si="20"/>
        <v>42602</v>
      </c>
      <c r="I53" s="224"/>
      <c r="K53" s="224"/>
      <c r="L53" s="225"/>
      <c r="M53" s="226"/>
      <c r="N53" s="226"/>
      <c r="O53" s="226"/>
      <c r="P53" s="226"/>
    </row>
    <row r="54" spans="1:82" s="222" customFormat="1" ht="18.75">
      <c r="A54" s="950" t="s">
        <v>214</v>
      </c>
      <c r="B54" s="951"/>
      <c r="C54" s="265"/>
      <c r="D54" s="266">
        <f t="shared" si="0"/>
        <v>42602</v>
      </c>
      <c r="E54" s="266">
        <f t="shared" si="17"/>
        <v>42605</v>
      </c>
      <c r="F54" s="266">
        <f t="shared" si="18"/>
        <v>42607</v>
      </c>
      <c r="G54" s="266">
        <f t="shared" si="19"/>
        <v>42607</v>
      </c>
      <c r="H54" s="266">
        <f t="shared" si="20"/>
        <v>42609</v>
      </c>
      <c r="I54" s="224"/>
      <c r="K54" s="224"/>
      <c r="L54" s="225"/>
      <c r="M54" s="226"/>
      <c r="N54" s="226"/>
      <c r="O54" s="226"/>
      <c r="P54" s="226"/>
    </row>
    <row r="55" spans="1:82" s="222" customFormat="1" ht="18.75">
      <c r="A55" s="950" t="s">
        <v>214</v>
      </c>
      <c r="B55" s="951"/>
      <c r="C55" s="265"/>
      <c r="D55" s="266">
        <f t="shared" si="0"/>
        <v>42609</v>
      </c>
      <c r="E55" s="266">
        <f t="shared" si="17"/>
        <v>42612</v>
      </c>
      <c r="F55" s="266">
        <f t="shared" si="18"/>
        <v>42614</v>
      </c>
      <c r="G55" s="266">
        <f t="shared" si="19"/>
        <v>42614</v>
      </c>
      <c r="H55" s="266">
        <f t="shared" si="20"/>
        <v>42616</v>
      </c>
      <c r="I55" s="224"/>
      <c r="K55" s="224"/>
      <c r="L55" s="225"/>
      <c r="M55" s="226"/>
      <c r="N55" s="226"/>
      <c r="O55" s="226"/>
      <c r="P55" s="226"/>
    </row>
    <row r="56" spans="1:82" s="222" customFormat="1" ht="18.75">
      <c r="A56" s="950" t="s">
        <v>214</v>
      </c>
      <c r="B56" s="951"/>
      <c r="C56" s="265"/>
      <c r="D56" s="266">
        <f t="shared" si="0"/>
        <v>42616</v>
      </c>
      <c r="E56" s="266">
        <f t="shared" si="17"/>
        <v>42619</v>
      </c>
      <c r="F56" s="266">
        <f t="shared" si="18"/>
        <v>42621</v>
      </c>
      <c r="G56" s="266">
        <f t="shared" si="19"/>
        <v>42621</v>
      </c>
      <c r="H56" s="266">
        <f t="shared" si="20"/>
        <v>42623</v>
      </c>
      <c r="I56" s="224"/>
      <c r="K56" s="224"/>
      <c r="L56" s="225"/>
      <c r="M56" s="226"/>
      <c r="N56" s="226"/>
      <c r="O56" s="226"/>
      <c r="P56" s="226"/>
    </row>
    <row r="57" spans="1:82" s="222" customFormat="1" ht="18.75">
      <c r="A57" s="950" t="s">
        <v>214</v>
      </c>
      <c r="B57" s="951"/>
      <c r="C57" s="265"/>
      <c r="D57" s="266">
        <f t="shared" si="0"/>
        <v>42623</v>
      </c>
      <c r="E57" s="266">
        <f t="shared" si="17"/>
        <v>42626</v>
      </c>
      <c r="F57" s="266">
        <f t="shared" si="18"/>
        <v>42628</v>
      </c>
      <c r="G57" s="266">
        <f t="shared" si="19"/>
        <v>42628</v>
      </c>
      <c r="H57" s="266">
        <f t="shared" si="20"/>
        <v>42630</v>
      </c>
      <c r="I57" s="224"/>
      <c r="K57" s="224"/>
      <c r="L57" s="225"/>
      <c r="M57" s="226"/>
      <c r="N57" s="226"/>
      <c r="O57" s="226"/>
      <c r="P57" s="226"/>
    </row>
    <row r="58" spans="1:82" s="222" customFormat="1" ht="18.75">
      <c r="A58" s="950" t="s">
        <v>214</v>
      </c>
      <c r="B58" s="951"/>
      <c r="C58" s="265"/>
      <c r="D58" s="266">
        <f t="shared" si="0"/>
        <v>42630</v>
      </c>
      <c r="E58" s="266">
        <f t="shared" si="17"/>
        <v>42633</v>
      </c>
      <c r="F58" s="266">
        <f t="shared" si="18"/>
        <v>42635</v>
      </c>
      <c r="G58" s="266">
        <f t="shared" si="19"/>
        <v>42635</v>
      </c>
      <c r="H58" s="266">
        <f t="shared" si="20"/>
        <v>42637</v>
      </c>
      <c r="I58" s="224"/>
      <c r="K58" s="224"/>
      <c r="L58" s="225"/>
      <c r="M58" s="226"/>
      <c r="N58" s="226"/>
      <c r="O58" s="226"/>
      <c r="P58" s="226"/>
    </row>
    <row r="59" spans="1:82" s="222" customFormat="1" ht="18.75">
      <c r="A59" s="950" t="s">
        <v>214</v>
      </c>
      <c r="B59" s="951"/>
      <c r="C59" s="265"/>
      <c r="D59" s="266">
        <f t="shared" si="0"/>
        <v>42637</v>
      </c>
      <c r="E59" s="266">
        <f>D59+3</f>
        <v>42640</v>
      </c>
      <c r="F59" s="266">
        <f>D59+5</f>
        <v>42642</v>
      </c>
      <c r="G59" s="266">
        <f>D59+5</f>
        <v>42642</v>
      </c>
      <c r="H59" s="266">
        <f>D59+7</f>
        <v>42644</v>
      </c>
      <c r="I59" s="224"/>
      <c r="K59" s="224"/>
      <c r="L59" s="225"/>
      <c r="M59" s="226"/>
      <c r="N59" s="226"/>
      <c r="O59" s="226"/>
      <c r="P59" s="226"/>
    </row>
    <row r="60" spans="1:82" s="222" customFormat="1" ht="18.75">
      <c r="A60" s="948" t="s">
        <v>584</v>
      </c>
      <c r="B60" s="949"/>
      <c r="C60" s="319" t="s">
        <v>974</v>
      </c>
      <c r="D60" s="221">
        <f t="shared" si="0"/>
        <v>42644</v>
      </c>
      <c r="E60" s="221">
        <f>D60+3</f>
        <v>42647</v>
      </c>
      <c r="F60" s="221">
        <f>D60+5</f>
        <v>42649</v>
      </c>
      <c r="G60" s="221">
        <f>D60+5</f>
        <v>42649</v>
      </c>
      <c r="H60" s="221">
        <f>D60+7</f>
        <v>42651</v>
      </c>
      <c r="I60" s="224"/>
      <c r="K60" s="224"/>
      <c r="L60" s="225"/>
      <c r="M60" s="226"/>
      <c r="N60" s="226"/>
      <c r="O60" s="226"/>
      <c r="P60" s="226"/>
    </row>
    <row r="61" spans="1:82" s="222" customFormat="1" ht="18.75">
      <c r="A61" s="948" t="s">
        <v>190</v>
      </c>
      <c r="B61" s="949"/>
      <c r="C61" s="319" t="s">
        <v>974</v>
      </c>
      <c r="D61" s="221">
        <f t="shared" si="0"/>
        <v>42651</v>
      </c>
      <c r="E61" s="221">
        <f>D61+3</f>
        <v>42654</v>
      </c>
      <c r="F61" s="221">
        <f>D61+5</f>
        <v>42656</v>
      </c>
      <c r="G61" s="221">
        <f>D61+5</f>
        <v>42656</v>
      </c>
      <c r="H61" s="221">
        <f>D61+7</f>
        <v>42658</v>
      </c>
      <c r="I61" s="224"/>
      <c r="K61" s="224"/>
      <c r="L61" s="225"/>
      <c r="M61" s="226"/>
      <c r="N61" s="226"/>
      <c r="O61" s="226"/>
      <c r="P61" s="226"/>
    </row>
    <row r="62" spans="1:82" s="222" customFormat="1" ht="18.75">
      <c r="A62" s="948" t="s">
        <v>675</v>
      </c>
      <c r="B62" s="949"/>
      <c r="C62" s="319" t="s">
        <v>975</v>
      </c>
      <c r="D62" s="221">
        <f t="shared" si="0"/>
        <v>42658</v>
      </c>
      <c r="E62" s="221">
        <f>D62+3</f>
        <v>42661</v>
      </c>
      <c r="F62" s="221">
        <f>D62+5</f>
        <v>42663</v>
      </c>
      <c r="G62" s="221">
        <f>D62+5</f>
        <v>42663</v>
      </c>
      <c r="H62" s="221">
        <f>D62+7</f>
        <v>42665</v>
      </c>
      <c r="I62" s="224"/>
      <c r="K62" s="224"/>
      <c r="L62" s="225"/>
      <c r="M62" s="226"/>
      <c r="N62" s="226"/>
      <c r="O62" s="226"/>
      <c r="P62" s="226"/>
    </row>
    <row r="63" spans="1:82" s="222" customFormat="1" ht="18.75">
      <c r="A63" s="948" t="s">
        <v>728</v>
      </c>
      <c r="B63" s="949"/>
      <c r="C63" s="319" t="s">
        <v>974</v>
      </c>
      <c r="D63" s="221">
        <f t="shared" si="0"/>
        <v>42665</v>
      </c>
      <c r="E63" s="221">
        <f>D63+3</f>
        <v>42668</v>
      </c>
      <c r="F63" s="221">
        <f>D63+5</f>
        <v>42670</v>
      </c>
      <c r="G63" s="221">
        <f>D63+5</f>
        <v>42670</v>
      </c>
      <c r="H63" s="221">
        <f>D63+7</f>
        <v>42672</v>
      </c>
      <c r="I63" s="224"/>
      <c r="K63" s="224"/>
      <c r="L63" s="225"/>
      <c r="M63" s="226"/>
      <c r="N63" s="226"/>
      <c r="O63" s="226"/>
      <c r="P63" s="226"/>
    </row>
    <row r="64" spans="1:82" ht="15" customHeight="1">
      <c r="A64" s="97" t="s">
        <v>976</v>
      </c>
      <c r="B64" s="229"/>
      <c r="C64" s="229"/>
      <c r="D64" s="223"/>
      <c r="E64" s="223"/>
      <c r="F64" s="223"/>
      <c r="G64" s="223"/>
      <c r="H64" s="438"/>
      <c r="I64" s="438"/>
      <c r="J64" s="438"/>
      <c r="K64" s="213"/>
      <c r="L64" s="213"/>
      <c r="M64" s="213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2"/>
      <c r="AS64" s="202"/>
      <c r="AT64" s="202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  <c r="BL64" s="202"/>
      <c r="BM64" s="202"/>
      <c r="BN64" s="202"/>
      <c r="BO64" s="202"/>
      <c r="BP64" s="202"/>
      <c r="BQ64" s="202"/>
      <c r="BR64" s="202"/>
      <c r="BS64" s="202"/>
      <c r="BT64" s="202"/>
      <c r="BU64" s="202"/>
      <c r="BV64" s="202"/>
      <c r="BW64" s="202"/>
      <c r="BX64" s="202"/>
      <c r="BY64" s="202"/>
      <c r="BZ64" s="202"/>
      <c r="CA64" s="202"/>
      <c r="CB64" s="202"/>
      <c r="CC64" s="202"/>
      <c r="CD64" s="202"/>
    </row>
    <row r="65" spans="1:82" ht="15" customHeight="1">
      <c r="A65" s="98" t="s">
        <v>977</v>
      </c>
      <c r="B65" s="229"/>
      <c r="C65" s="231"/>
      <c r="D65" s="227"/>
      <c r="E65" s="227"/>
      <c r="F65" s="227"/>
      <c r="G65" s="227"/>
      <c r="H65" s="228"/>
      <c r="I65" s="438"/>
      <c r="J65" s="438"/>
      <c r="K65" s="213"/>
      <c r="L65" s="213"/>
      <c r="M65" s="213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02"/>
      <c r="BV65" s="202"/>
      <c r="BW65" s="202"/>
      <c r="BX65" s="202"/>
      <c r="BY65" s="202"/>
      <c r="BZ65" s="202"/>
      <c r="CA65" s="202"/>
      <c r="CB65" s="202"/>
      <c r="CC65" s="202"/>
      <c r="CD65" s="202"/>
    </row>
    <row r="66" spans="1:82" ht="15" customHeight="1">
      <c r="A66" s="98" t="s">
        <v>978</v>
      </c>
      <c r="B66" s="229"/>
      <c r="C66" s="231"/>
      <c r="D66" s="227"/>
      <c r="E66" s="227"/>
      <c r="F66" s="227"/>
      <c r="G66" s="227"/>
      <c r="H66" s="228"/>
      <c r="I66" s="438"/>
      <c r="J66" s="438"/>
      <c r="K66" s="213"/>
      <c r="L66" s="213"/>
      <c r="M66" s="213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2"/>
      <c r="BQ66" s="202"/>
      <c r="BR66" s="202"/>
      <c r="BS66" s="202"/>
      <c r="BT66" s="202"/>
      <c r="BU66" s="202"/>
      <c r="BV66" s="202"/>
      <c r="BW66" s="202"/>
      <c r="BX66" s="202"/>
      <c r="BY66" s="202"/>
      <c r="BZ66" s="202"/>
      <c r="CA66" s="202"/>
      <c r="CB66" s="202"/>
      <c r="CC66" s="202"/>
      <c r="CD66" s="202"/>
    </row>
    <row r="67" spans="1:82" ht="15" customHeight="1">
      <c r="A67" s="230"/>
      <c r="B67" s="229"/>
      <c r="C67" s="231"/>
      <c r="D67" s="227"/>
      <c r="E67" s="227"/>
      <c r="F67" s="227"/>
      <c r="G67" s="227"/>
      <c r="H67" s="228"/>
      <c r="I67" s="438"/>
      <c r="J67" s="438"/>
      <c r="K67" s="213"/>
      <c r="L67" s="213"/>
      <c r="M67" s="213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2"/>
      <c r="BO67" s="202"/>
      <c r="BP67" s="202"/>
      <c r="BQ67" s="202"/>
      <c r="BR67" s="202"/>
      <c r="BS67" s="202"/>
      <c r="BT67" s="202"/>
      <c r="BU67" s="202"/>
      <c r="BV67" s="202"/>
      <c r="BW67" s="202"/>
      <c r="BX67" s="202"/>
      <c r="BY67" s="202"/>
      <c r="BZ67" s="202"/>
      <c r="CA67" s="202"/>
      <c r="CB67" s="202"/>
      <c r="CC67" s="202"/>
      <c r="CD67" s="202"/>
    </row>
    <row r="68" spans="1:82" customFormat="1" ht="15.75">
      <c r="A68" s="63"/>
      <c r="B68" s="188"/>
      <c r="C68" s="184"/>
      <c r="D68" s="184"/>
      <c r="E68" s="184"/>
      <c r="F68" s="184"/>
    </row>
    <row r="69" spans="1:82" customFormat="1" ht="15.75">
      <c r="A69" s="63"/>
      <c r="B69" s="188" t="s">
        <v>946</v>
      </c>
      <c r="C69" s="184"/>
      <c r="D69" s="184"/>
      <c r="E69" s="184"/>
      <c r="F69" s="184"/>
    </row>
    <row r="70" spans="1:82" customFormat="1" ht="14.25">
      <c r="A70" s="184" t="s">
        <v>863</v>
      </c>
      <c r="B70" s="184"/>
      <c r="C70" s="184"/>
      <c r="D70" s="184"/>
      <c r="E70" s="184"/>
      <c r="F70" s="184"/>
    </row>
    <row r="71" spans="1:82" customFormat="1" ht="14.25" hidden="1">
      <c r="A71" s="184" t="s">
        <v>790</v>
      </c>
      <c r="B71" s="184"/>
      <c r="C71" s="184" t="s">
        <v>793</v>
      </c>
      <c r="D71" s="184"/>
      <c r="E71" s="184"/>
      <c r="F71" s="184"/>
    </row>
    <row r="72" spans="1:82" s="63" customFormat="1" ht="14.25">
      <c r="A72" s="184" t="s">
        <v>864</v>
      </c>
      <c r="B72" s="184"/>
      <c r="C72" s="185"/>
      <c r="D72" s="185"/>
      <c r="E72" s="185"/>
      <c r="F72" s="185"/>
      <c r="G72"/>
      <c r="H72"/>
      <c r="I72" s="65"/>
      <c r="J72" s="64"/>
    </row>
    <row r="73" spans="1:82" s="63" customFormat="1" ht="14.25">
      <c r="A73" s="184" t="s">
        <v>865</v>
      </c>
      <c r="B73" s="184"/>
      <c r="C73" s="185"/>
      <c r="D73" s="185"/>
      <c r="E73" s="185"/>
      <c r="F73" s="185"/>
      <c r="G73"/>
      <c r="H73"/>
      <c r="I73" s="65"/>
      <c r="J73" s="64"/>
    </row>
    <row r="74" spans="1:82" s="63" customFormat="1" ht="14.25">
      <c r="A74" s="184" t="s">
        <v>790</v>
      </c>
      <c r="B74" s="184"/>
      <c r="C74" s="185"/>
      <c r="D74" s="185"/>
      <c r="E74" s="185"/>
      <c r="F74" s="185"/>
      <c r="G74"/>
      <c r="H74"/>
      <c r="I74" s="65"/>
      <c r="J74" s="64"/>
    </row>
    <row r="75" spans="1:82" s="63" customFormat="1" ht="14.25">
      <c r="A75" s="184" t="s">
        <v>866</v>
      </c>
      <c r="B75" s="184"/>
      <c r="C75" s="185"/>
      <c r="D75" s="185"/>
      <c r="E75" s="185"/>
      <c r="F75" s="185"/>
      <c r="G75" s="65"/>
      <c r="H75" s="65"/>
      <c r="I75" s="65"/>
      <c r="J75" s="64"/>
    </row>
    <row r="76" spans="1:82" s="63" customFormat="1" ht="15.75">
      <c r="A76" s="184"/>
      <c r="B76" s="188"/>
      <c r="C76" s="184"/>
      <c r="D76" s="184"/>
      <c r="E76" s="184"/>
      <c r="F76" s="184"/>
      <c r="G76" s="65"/>
      <c r="H76" s="65"/>
    </row>
    <row r="77" spans="1:82" s="63" customFormat="1" ht="15.75">
      <c r="A77" s="184"/>
      <c r="B77" s="188" t="s">
        <v>947</v>
      </c>
      <c r="C77" s="184"/>
      <c r="D77" s="184"/>
      <c r="E77" s="184"/>
      <c r="F77" s="184"/>
      <c r="G77" s="65"/>
      <c r="H77" s="65"/>
    </row>
    <row r="78" spans="1:82" s="63" customFormat="1" ht="14.25">
      <c r="A78" s="184" t="s">
        <v>797</v>
      </c>
      <c r="B78" s="184"/>
      <c r="C78" s="184"/>
      <c r="D78" s="184"/>
      <c r="E78" s="184"/>
      <c r="F78" s="184"/>
      <c r="I78" s="65"/>
      <c r="J78" s="64"/>
    </row>
    <row r="79" spans="1:82" s="63" customFormat="1" ht="14.25" hidden="1">
      <c r="A79" s="187"/>
      <c r="B79" s="184"/>
      <c r="C79" s="185"/>
      <c r="D79" s="185"/>
      <c r="E79" s="185"/>
      <c r="F79" s="185"/>
      <c r="I79" s="64"/>
      <c r="J79" s="64"/>
    </row>
    <row r="80" spans="1:82" s="63" customFormat="1" ht="14.25" hidden="1">
      <c r="A80" s="187"/>
      <c r="B80" s="184"/>
      <c r="C80" s="185"/>
      <c r="D80" s="185"/>
      <c r="E80" s="185"/>
      <c r="F80" s="185"/>
      <c r="G80" s="65"/>
      <c r="H80" s="65"/>
    </row>
    <row r="81" spans="1:9" s="63" customFormat="1" ht="14.25" hidden="1">
      <c r="A81" s="184"/>
      <c r="B81" s="184"/>
      <c r="C81" s="185"/>
      <c r="D81" s="185"/>
      <c r="E81" s="185"/>
      <c r="F81" s="185"/>
      <c r="G81" s="64"/>
      <c r="H81" s="64"/>
    </row>
    <row r="82" spans="1:9" s="63" customFormat="1" ht="14.25">
      <c r="A82" s="184" t="s">
        <v>800</v>
      </c>
      <c r="B82" s="184"/>
    </row>
    <row r="83" spans="1:9" customFormat="1" ht="14.25">
      <c r="A83" s="184" t="s">
        <v>801</v>
      </c>
      <c r="B83" s="184"/>
      <c r="C83" s="63"/>
      <c r="D83" s="6"/>
      <c r="E83" s="6"/>
      <c r="F83" s="6"/>
      <c r="G83" s="6"/>
      <c r="H83" s="6"/>
      <c r="I83" s="6"/>
    </row>
    <row r="84" spans="1:9" customFormat="1" ht="14.25">
      <c r="A84" s="184" t="s">
        <v>802</v>
      </c>
      <c r="B84" s="184"/>
      <c r="C84" s="63"/>
    </row>
    <row r="85" spans="1:9" customFormat="1" ht="14.25">
      <c r="A85" s="184" t="s">
        <v>867</v>
      </c>
      <c r="B85" s="184"/>
      <c r="C85" s="63"/>
    </row>
    <row r="86" spans="1:9" customFormat="1" ht="14.25">
      <c r="A86" s="184" t="s">
        <v>868</v>
      </c>
      <c r="B86" s="184"/>
      <c r="C86" s="6"/>
    </row>
    <row r="87" spans="1:9" customFormat="1" ht="14.25">
      <c r="A87" s="184" t="s">
        <v>869</v>
      </c>
      <c r="B87" s="184"/>
    </row>
    <row r="88" spans="1:9" customFormat="1" ht="15.75">
      <c r="A88" s="184" t="s">
        <v>870</v>
      </c>
      <c r="B88" s="188"/>
    </row>
    <row r="89" spans="1:9" customFormat="1" ht="14.25">
      <c r="A89" s="184" t="s">
        <v>871</v>
      </c>
      <c r="B89" s="185"/>
    </row>
    <row r="90" spans="1:9" customFormat="1" ht="14.25">
      <c r="A90" s="184" t="s">
        <v>872</v>
      </c>
      <c r="B90" s="185"/>
    </row>
    <row r="91" spans="1:9" ht="14.25">
      <c r="A91" s="184"/>
      <c r="B91" s="185"/>
    </row>
    <row r="92" spans="1:9" ht="15.75">
      <c r="A92" s="63"/>
      <c r="B92" s="188" t="s">
        <v>873</v>
      </c>
    </row>
    <row r="93" spans="1:9" ht="14.25">
      <c r="A93" s="184" t="s">
        <v>805</v>
      </c>
      <c r="B93" s="185"/>
    </row>
    <row r="94" spans="1:9" ht="14.25">
      <c r="A94" s="184" t="s">
        <v>806</v>
      </c>
      <c r="B94" s="185"/>
    </row>
  </sheetData>
  <sheetProtection password="C7EB" sheet="1"/>
  <mergeCells count="51">
    <mergeCell ref="A61:B61"/>
    <mergeCell ref="A54:B54"/>
    <mergeCell ref="A57:B57"/>
    <mergeCell ref="A63:B63"/>
    <mergeCell ref="A50:B50"/>
    <mergeCell ref="A51:B51"/>
    <mergeCell ref="A52:B52"/>
    <mergeCell ref="A58:B58"/>
    <mergeCell ref="A62:B62"/>
    <mergeCell ref="A53:B53"/>
    <mergeCell ref="A60:B60"/>
    <mergeCell ref="A56:B56"/>
    <mergeCell ref="A59:B59"/>
    <mergeCell ref="A47:B47"/>
    <mergeCell ref="A46:B46"/>
    <mergeCell ref="A49:B49"/>
    <mergeCell ref="A55:B55"/>
    <mergeCell ref="A48:B48"/>
    <mergeCell ref="A26:B26"/>
    <mergeCell ref="A30:B30"/>
    <mergeCell ref="A42:B42"/>
    <mergeCell ref="A33:B33"/>
    <mergeCell ref="A40:B40"/>
    <mergeCell ref="A28:B28"/>
    <mergeCell ref="A27:B27"/>
    <mergeCell ref="A39:B39"/>
    <mergeCell ref="A35:B35"/>
    <mergeCell ref="A41:B41"/>
    <mergeCell ref="A43:B43"/>
    <mergeCell ref="A44:B44"/>
    <mergeCell ref="A45:B45"/>
    <mergeCell ref="A29:B29"/>
    <mergeCell ref="A37:B37"/>
    <mergeCell ref="A38:B38"/>
    <mergeCell ref="A36:B36"/>
    <mergeCell ref="A31:B31"/>
    <mergeCell ref="A34:B34"/>
    <mergeCell ref="A32:B32"/>
    <mergeCell ref="A23:B23"/>
    <mergeCell ref="A20:B20"/>
    <mergeCell ref="A25:B25"/>
    <mergeCell ref="D14:D16"/>
    <mergeCell ref="A19:B19"/>
    <mergeCell ref="A24:B24"/>
    <mergeCell ref="A22:B22"/>
    <mergeCell ref="A21:B21"/>
    <mergeCell ref="A13:K13"/>
    <mergeCell ref="A14:B16"/>
    <mergeCell ref="C14:C16"/>
    <mergeCell ref="A17:B17"/>
    <mergeCell ref="A18:B18"/>
  </mergeCells>
  <pageMargins left="0" right="0" top="0" bottom="0" header="0" footer="0"/>
  <pageSetup paperSize="9" scale="57" orientation="landscape" r:id="rId1"/>
  <colBreaks count="1" manualBreakCount="1">
    <brk id="12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tabColor theme="0" tint="-0.249977111117893"/>
    <pageSetUpPr fitToPage="1"/>
  </sheetPr>
  <dimension ref="A1:Q198"/>
  <sheetViews>
    <sheetView view="pageBreakPreview" topLeftCell="A11" zoomScale="85" zoomScaleNormal="85" zoomScaleSheetLayoutView="85" workbookViewId="0">
      <selection activeCell="F166" sqref="F166"/>
    </sheetView>
  </sheetViews>
  <sheetFormatPr defaultRowHeight="12.75"/>
  <cols>
    <col min="1" max="1" width="16.5703125" customWidth="1"/>
    <col min="2" max="2" width="17.28515625" customWidth="1"/>
    <col min="3" max="3" width="11.5703125" bestFit="1" customWidth="1"/>
    <col min="4" max="4" width="16.140625" customWidth="1"/>
    <col min="5" max="9" width="20.7109375" customWidth="1"/>
    <col min="10" max="10" width="20.7109375" hidden="1" customWidth="1"/>
    <col min="11" max="13" width="20.7109375" customWidth="1"/>
    <col min="14" max="15" width="15.85546875" customWidth="1"/>
  </cols>
  <sheetData>
    <row r="1" spans="1:17" ht="20.25">
      <c r="A1">
        <v>152693</v>
      </c>
      <c r="D1" s="9" t="s">
        <v>115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7" ht="14.25">
      <c r="D2" s="8" t="s">
        <v>116</v>
      </c>
      <c r="E2" s="8"/>
      <c r="F2" s="8"/>
      <c r="G2" s="8"/>
      <c r="P2" s="6"/>
      <c r="Q2" s="6"/>
    </row>
    <row r="3" spans="1:17" ht="14.25">
      <c r="D3" s="8" t="s">
        <v>117</v>
      </c>
      <c r="E3" s="8"/>
      <c r="F3" s="8"/>
      <c r="G3" s="8"/>
      <c r="P3" s="8"/>
      <c r="Q3" s="8"/>
    </row>
    <row r="5" spans="1:17" ht="19.5">
      <c r="A5" s="189" t="s">
        <v>118</v>
      </c>
    </row>
    <row r="6" spans="1:17" ht="19.5">
      <c r="A6" s="189"/>
    </row>
    <row r="7" spans="1:17" ht="15.75">
      <c r="A7" s="96" t="s">
        <v>979</v>
      </c>
      <c r="B7" s="96" t="s">
        <v>980</v>
      </c>
      <c r="C7" s="96"/>
    </row>
    <row r="8" spans="1:17" ht="15.75">
      <c r="A8" s="96" t="s">
        <v>981</v>
      </c>
      <c r="B8" s="96" t="s">
        <v>379</v>
      </c>
      <c r="C8" s="96"/>
    </row>
    <row r="9" spans="1:17" ht="15.75">
      <c r="A9" s="96" t="s">
        <v>982</v>
      </c>
      <c r="B9" s="96" t="s">
        <v>983</v>
      </c>
      <c r="C9" s="96"/>
    </row>
    <row r="10" spans="1:17" ht="15.75" hidden="1">
      <c r="A10" s="96" t="s">
        <v>984</v>
      </c>
      <c r="B10" s="96" t="s">
        <v>985</v>
      </c>
      <c r="C10" s="96"/>
    </row>
    <row r="11" spans="1:17" ht="15.75">
      <c r="A11" s="96" t="s">
        <v>986</v>
      </c>
      <c r="B11" s="96" t="s">
        <v>987</v>
      </c>
      <c r="C11" s="96"/>
    </row>
    <row r="12" spans="1:17" ht="15.75">
      <c r="A12" s="96" t="s">
        <v>988</v>
      </c>
      <c r="B12" s="96" t="s">
        <v>989</v>
      </c>
      <c r="C12" s="96"/>
    </row>
    <row r="13" spans="1:17" ht="15.75">
      <c r="A13" s="96" t="s">
        <v>782</v>
      </c>
      <c r="B13" s="96" t="s">
        <v>990</v>
      </c>
      <c r="C13" s="96"/>
    </row>
    <row r="14" spans="1:17" ht="15.75">
      <c r="A14" s="96" t="s">
        <v>786</v>
      </c>
      <c r="B14" s="96" t="s">
        <v>991</v>
      </c>
      <c r="C14" s="96"/>
    </row>
    <row r="15" spans="1:17" ht="15.75">
      <c r="A15" s="96" t="s">
        <v>859</v>
      </c>
      <c r="B15" s="96" t="s">
        <v>992</v>
      </c>
      <c r="C15" s="96"/>
    </row>
    <row r="16" spans="1:17" ht="15.75">
      <c r="A16" s="96" t="s">
        <v>861</v>
      </c>
      <c r="B16" s="96" t="s">
        <v>993</v>
      </c>
      <c r="C16" s="96"/>
    </row>
    <row r="17" spans="1:15" ht="15.75" hidden="1">
      <c r="A17" s="96" t="s">
        <v>994</v>
      </c>
      <c r="B17" s="96" t="s">
        <v>995</v>
      </c>
      <c r="C17" s="96"/>
    </row>
    <row r="18" spans="1:15" ht="15.75">
      <c r="A18" s="96"/>
      <c r="B18" s="96"/>
      <c r="C18" s="96"/>
    </row>
    <row r="19" spans="1:15" ht="21" hidden="1" customHeight="1">
      <c r="A19" s="192" t="s">
        <v>996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21" hidden="1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36" hidden="1" customHeight="1">
      <c r="A21" s="965" t="s">
        <v>127</v>
      </c>
      <c r="B21" s="965"/>
      <c r="C21" s="965" t="s">
        <v>128</v>
      </c>
      <c r="D21" s="965" t="s">
        <v>200</v>
      </c>
      <c r="E21" s="193" t="s">
        <v>376</v>
      </c>
      <c r="F21" s="193" t="s">
        <v>201</v>
      </c>
      <c r="G21" s="193" t="s">
        <v>673</v>
      </c>
      <c r="H21" s="193" t="s">
        <v>373</v>
      </c>
      <c r="I21" s="193"/>
      <c r="J21" s="193"/>
      <c r="K21" s="193" t="s">
        <v>997</v>
      </c>
      <c r="L21" s="193"/>
      <c r="M21" s="193" t="s">
        <v>205</v>
      </c>
      <c r="N21" s="193" t="s">
        <v>699</v>
      </c>
      <c r="O21" s="193" t="s">
        <v>203</v>
      </c>
    </row>
    <row r="22" spans="1:15" ht="18" hidden="1" customHeight="1">
      <c r="A22" s="965"/>
      <c r="B22" s="965"/>
      <c r="C22" s="965"/>
      <c r="D22" s="965"/>
      <c r="E22" s="194" t="s">
        <v>998</v>
      </c>
      <c r="F22" s="194" t="s">
        <v>958</v>
      </c>
      <c r="G22" s="194" t="s">
        <v>961</v>
      </c>
      <c r="H22" s="194" t="s">
        <v>998</v>
      </c>
      <c r="I22" s="194"/>
      <c r="J22" s="194"/>
      <c r="K22" s="194" t="s">
        <v>959</v>
      </c>
      <c r="L22" s="194"/>
      <c r="M22" s="194" t="s">
        <v>956</v>
      </c>
      <c r="N22" s="194" t="s">
        <v>998</v>
      </c>
      <c r="O22" s="194" t="s">
        <v>959</v>
      </c>
    </row>
    <row r="23" spans="1:15" ht="17.25" hidden="1" customHeight="1">
      <c r="A23" s="965"/>
      <c r="B23" s="965"/>
      <c r="C23" s="965"/>
      <c r="D23" s="965"/>
      <c r="E23" s="195" t="s">
        <v>999</v>
      </c>
      <c r="F23" s="195" t="s">
        <v>132</v>
      </c>
      <c r="G23" s="195" t="s">
        <v>559</v>
      </c>
      <c r="H23" s="195" t="s">
        <v>226</v>
      </c>
      <c r="I23" s="195"/>
      <c r="J23" s="195"/>
      <c r="K23" s="195"/>
      <c r="L23" s="195"/>
      <c r="M23" s="195" t="s">
        <v>816</v>
      </c>
      <c r="N23" s="195" t="s">
        <v>207</v>
      </c>
      <c r="O23" s="195" t="s">
        <v>208</v>
      </c>
    </row>
    <row r="24" spans="1:15" ht="25.5" hidden="1" customHeight="1">
      <c r="A24" s="966" t="s">
        <v>1000</v>
      </c>
      <c r="B24" s="966"/>
      <c r="C24" s="197" t="s">
        <v>771</v>
      </c>
      <c r="D24" s="196">
        <v>42277</v>
      </c>
      <c r="E24" s="196">
        <f>D24+1</f>
        <v>42278</v>
      </c>
      <c r="F24" s="196">
        <f>D24+2</f>
        <v>42279</v>
      </c>
      <c r="G24" s="196">
        <f>D24+6</f>
        <v>42283</v>
      </c>
      <c r="H24" s="196">
        <f>D24+8</f>
        <v>42285</v>
      </c>
      <c r="I24" s="196"/>
      <c r="J24" s="196"/>
      <c r="K24" s="196"/>
      <c r="L24" s="196"/>
      <c r="M24" s="196">
        <f>D24+12</f>
        <v>42289</v>
      </c>
      <c r="N24" s="196" t="s">
        <v>145</v>
      </c>
      <c r="O24" s="196" t="s">
        <v>145</v>
      </c>
    </row>
    <row r="25" spans="1:15" ht="25.5" hidden="1" customHeight="1">
      <c r="A25" s="966" t="s">
        <v>1001</v>
      </c>
      <c r="B25" s="966"/>
      <c r="C25" s="197" t="s">
        <v>771</v>
      </c>
      <c r="D25" s="196">
        <f t="shared" ref="D25:D67" si="0">D24+7</f>
        <v>42284</v>
      </c>
      <c r="E25" s="196">
        <f>D25+1</f>
        <v>42285</v>
      </c>
      <c r="F25" s="196">
        <f>D25+2</f>
        <v>42286</v>
      </c>
      <c r="G25" s="196" t="s">
        <v>145</v>
      </c>
      <c r="H25" s="196">
        <f>D25+8</f>
        <v>42292</v>
      </c>
      <c r="I25" s="196"/>
      <c r="J25" s="196"/>
      <c r="K25" s="196"/>
      <c r="L25" s="196"/>
      <c r="M25" s="196">
        <f>D25+12</f>
        <v>42296</v>
      </c>
      <c r="N25" s="196" t="s">
        <v>145</v>
      </c>
      <c r="O25" s="196">
        <f>D25+17</f>
        <v>42301</v>
      </c>
    </row>
    <row r="26" spans="1:15" ht="25.5" hidden="1" customHeight="1">
      <c r="A26" s="966" t="s">
        <v>214</v>
      </c>
      <c r="B26" s="966"/>
      <c r="C26" s="197"/>
      <c r="D26" s="196">
        <f t="shared" si="0"/>
        <v>42291</v>
      </c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</row>
    <row r="27" spans="1:15" ht="25.5" hidden="1" customHeight="1">
      <c r="A27" s="966" t="s">
        <v>1002</v>
      </c>
      <c r="B27" s="966"/>
      <c r="C27" s="197" t="s">
        <v>817</v>
      </c>
      <c r="D27" s="196">
        <f t="shared" si="0"/>
        <v>42298</v>
      </c>
      <c r="E27" s="196">
        <f t="shared" ref="E27:E39" si="1">D27+1</f>
        <v>42299</v>
      </c>
      <c r="F27" s="196">
        <f t="shared" ref="F27:F39" si="2">D27+2</f>
        <v>42300</v>
      </c>
      <c r="G27" s="196">
        <f>D27+6</f>
        <v>42304</v>
      </c>
      <c r="H27" s="196">
        <f>D27+8</f>
        <v>42306</v>
      </c>
      <c r="I27" s="196"/>
      <c r="J27" s="196"/>
      <c r="K27" s="196">
        <v>42308</v>
      </c>
      <c r="L27" s="196"/>
      <c r="M27" s="196">
        <f>D27+12+7</f>
        <v>42317</v>
      </c>
      <c r="N27" s="196">
        <f>D27+15</f>
        <v>42313</v>
      </c>
      <c r="O27" s="196">
        <f>D27+17</f>
        <v>42315</v>
      </c>
    </row>
    <row r="28" spans="1:15" ht="25.5" hidden="1" customHeight="1">
      <c r="A28" s="966" t="s">
        <v>1003</v>
      </c>
      <c r="B28" s="966"/>
      <c r="C28" s="197" t="s">
        <v>1004</v>
      </c>
      <c r="D28" s="196">
        <f t="shared" si="0"/>
        <v>42305</v>
      </c>
      <c r="E28" s="196">
        <f t="shared" si="1"/>
        <v>42306</v>
      </c>
      <c r="F28" s="196">
        <f t="shared" si="2"/>
        <v>42307</v>
      </c>
      <c r="G28" s="196">
        <f>D28+6</f>
        <v>42311</v>
      </c>
      <c r="H28" s="196">
        <f>D28+8</f>
        <v>42313</v>
      </c>
      <c r="I28" s="196"/>
      <c r="J28" s="196"/>
      <c r="K28" s="196"/>
      <c r="L28" s="196"/>
      <c r="M28" s="196">
        <f>D28+12+7</f>
        <v>42324</v>
      </c>
      <c r="N28" s="196">
        <f>D28+15</f>
        <v>42320</v>
      </c>
      <c r="O28" s="196">
        <f>D28+17</f>
        <v>42322</v>
      </c>
    </row>
    <row r="29" spans="1:15" ht="25.5" hidden="1" customHeight="1">
      <c r="A29" s="966" t="s">
        <v>643</v>
      </c>
      <c r="B29" s="966"/>
      <c r="C29" s="197" t="s">
        <v>771</v>
      </c>
      <c r="D29" s="196">
        <f t="shared" si="0"/>
        <v>42312</v>
      </c>
      <c r="E29" s="196">
        <f t="shared" si="1"/>
        <v>42313</v>
      </c>
      <c r="F29" s="196">
        <f t="shared" si="2"/>
        <v>42314</v>
      </c>
      <c r="G29" s="238" t="s">
        <v>145</v>
      </c>
      <c r="H29" s="196">
        <f>D29+8</f>
        <v>42320</v>
      </c>
      <c r="I29" s="196"/>
      <c r="J29" s="196"/>
      <c r="K29" s="196"/>
      <c r="L29" s="196"/>
      <c r="M29" s="196">
        <f>D29+12+7</f>
        <v>42331</v>
      </c>
      <c r="N29" s="196">
        <f>D29+15</f>
        <v>42327</v>
      </c>
      <c r="O29" s="196">
        <f>D29+17</f>
        <v>42329</v>
      </c>
    </row>
    <row r="30" spans="1:15" ht="25.5" hidden="1" customHeight="1">
      <c r="A30" s="973" t="s">
        <v>597</v>
      </c>
      <c r="B30" s="973"/>
      <c r="C30" s="232" t="s">
        <v>1004</v>
      </c>
      <c r="D30" s="233">
        <f t="shared" si="0"/>
        <v>42319</v>
      </c>
      <c r="E30" s="233">
        <f t="shared" si="1"/>
        <v>42320</v>
      </c>
      <c r="F30" s="233">
        <f t="shared" si="2"/>
        <v>42321</v>
      </c>
      <c r="G30" s="233">
        <f>D30+6</f>
        <v>42325</v>
      </c>
      <c r="H30" s="233">
        <f>D30+8</f>
        <v>42327</v>
      </c>
      <c r="I30" s="233"/>
      <c r="J30" s="233"/>
      <c r="K30" s="233"/>
      <c r="L30" s="233"/>
      <c r="M30" s="233">
        <f>D30+12+7</f>
        <v>42338</v>
      </c>
      <c r="N30" s="239" t="s">
        <v>145</v>
      </c>
      <c r="O30" s="233">
        <f>D30+17</f>
        <v>42336</v>
      </c>
    </row>
    <row r="31" spans="1:15" s="235" customFormat="1" ht="25.5" hidden="1" customHeight="1">
      <c r="A31" s="966" t="s">
        <v>1005</v>
      </c>
      <c r="B31" s="966"/>
      <c r="C31" s="197" t="s">
        <v>1006</v>
      </c>
      <c r="D31" s="196">
        <f t="shared" si="0"/>
        <v>42326</v>
      </c>
      <c r="E31" s="196">
        <f t="shared" si="1"/>
        <v>42327</v>
      </c>
      <c r="F31" s="196">
        <f t="shared" si="2"/>
        <v>42328</v>
      </c>
      <c r="G31" s="238" t="s">
        <v>145</v>
      </c>
      <c r="H31" s="196">
        <f>D31+8</f>
        <v>42334</v>
      </c>
      <c r="I31" s="196"/>
      <c r="J31" s="196"/>
      <c r="K31" s="196"/>
      <c r="L31" s="196"/>
      <c r="M31" s="238" t="s">
        <v>145</v>
      </c>
      <c r="N31" s="238" t="s">
        <v>145</v>
      </c>
      <c r="O31" s="238" t="s">
        <v>145</v>
      </c>
    </row>
    <row r="32" spans="1:15" ht="25.5" hidden="1" customHeight="1">
      <c r="A32" s="151"/>
      <c r="B32" s="151"/>
      <c r="C32" s="19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25.5" hidden="1" customHeight="1">
      <c r="A33" s="236" t="s">
        <v>1007</v>
      </c>
      <c r="B33" s="151"/>
      <c r="C33" s="19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25.5" hidden="1" customHeight="1">
      <c r="A34" s="151"/>
      <c r="B34" s="151"/>
      <c r="C34" s="19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36" hidden="1" customHeight="1">
      <c r="A35" s="965" t="s">
        <v>127</v>
      </c>
      <c r="B35" s="965"/>
      <c r="C35" s="965" t="s">
        <v>128</v>
      </c>
      <c r="D35" s="965" t="s">
        <v>200</v>
      </c>
      <c r="E35" s="234" t="s">
        <v>376</v>
      </c>
      <c r="F35" s="234" t="s">
        <v>201</v>
      </c>
      <c r="G35" s="234" t="s">
        <v>373</v>
      </c>
      <c r="H35" s="234" t="s">
        <v>997</v>
      </c>
      <c r="I35" s="234"/>
      <c r="J35" s="234"/>
      <c r="K35" s="234" t="s">
        <v>699</v>
      </c>
      <c r="L35" s="234"/>
      <c r="M35" s="234" t="s">
        <v>203</v>
      </c>
      <c r="N35" s="234" t="s">
        <v>205</v>
      </c>
    </row>
    <row r="36" spans="1:15" ht="18" hidden="1" customHeight="1">
      <c r="A36" s="965"/>
      <c r="B36" s="965"/>
      <c r="C36" s="965"/>
      <c r="D36" s="965"/>
      <c r="E36" s="194" t="s">
        <v>998</v>
      </c>
      <c r="F36" s="194" t="s">
        <v>958</v>
      </c>
      <c r="G36" s="194" t="s">
        <v>957</v>
      </c>
      <c r="H36" s="194" t="s">
        <v>998</v>
      </c>
      <c r="I36" s="194"/>
      <c r="J36" s="194"/>
      <c r="K36" s="194" t="s">
        <v>957</v>
      </c>
      <c r="L36" s="194"/>
      <c r="M36" s="194" t="s">
        <v>958</v>
      </c>
      <c r="N36" s="194" t="s">
        <v>960</v>
      </c>
    </row>
    <row r="37" spans="1:15" ht="17.25" hidden="1" customHeight="1">
      <c r="A37" s="965"/>
      <c r="B37" s="965"/>
      <c r="C37" s="965"/>
      <c r="D37" s="965"/>
      <c r="E37" s="195" t="s">
        <v>999</v>
      </c>
      <c r="F37" s="195" t="s">
        <v>132</v>
      </c>
      <c r="G37" s="195" t="s">
        <v>547</v>
      </c>
      <c r="H37" s="195" t="s">
        <v>226</v>
      </c>
      <c r="I37" s="195"/>
      <c r="J37" s="195"/>
      <c r="K37" s="195" t="s">
        <v>606</v>
      </c>
      <c r="L37" s="195"/>
      <c r="M37" s="195" t="s">
        <v>227</v>
      </c>
      <c r="N37" s="195" t="s">
        <v>610</v>
      </c>
    </row>
    <row r="38" spans="1:15" ht="25.5" hidden="1" customHeight="1">
      <c r="A38" s="966" t="s">
        <v>1001</v>
      </c>
      <c r="B38" s="966"/>
      <c r="C38" s="197" t="s">
        <v>927</v>
      </c>
      <c r="D38" s="196">
        <f>D31+7</f>
        <v>42333</v>
      </c>
      <c r="E38" s="196">
        <f t="shared" si="1"/>
        <v>42334</v>
      </c>
      <c r="F38" s="196">
        <f t="shared" si="2"/>
        <v>42335</v>
      </c>
      <c r="G38" s="196">
        <f>D38+7</f>
        <v>42340</v>
      </c>
      <c r="H38" s="196">
        <f>D38+8</f>
        <v>42341</v>
      </c>
      <c r="I38" s="196"/>
      <c r="J38" s="196"/>
      <c r="K38" s="196">
        <f t="shared" ref="K38:K43" si="3">D38+14</f>
        <v>42347</v>
      </c>
      <c r="L38" s="196"/>
      <c r="M38" s="196">
        <f t="shared" ref="M38:M43" si="4">D38+16</f>
        <v>42349</v>
      </c>
      <c r="N38" s="196">
        <f t="shared" ref="N38:N43" si="5">D38+18</f>
        <v>42351</v>
      </c>
    </row>
    <row r="39" spans="1:15" ht="25.5" hidden="1" customHeight="1">
      <c r="A39" s="966" t="s">
        <v>594</v>
      </c>
      <c r="B39" s="966"/>
      <c r="C39" s="197" t="s">
        <v>927</v>
      </c>
      <c r="D39" s="196">
        <f t="shared" si="0"/>
        <v>42340</v>
      </c>
      <c r="E39" s="196">
        <f t="shared" si="1"/>
        <v>42341</v>
      </c>
      <c r="F39" s="196">
        <f t="shared" si="2"/>
        <v>42342</v>
      </c>
      <c r="G39" s="196">
        <f t="shared" ref="G39:G45" si="6">D39+8</f>
        <v>42348</v>
      </c>
      <c r="H39" s="196">
        <f>D39+8</f>
        <v>42348</v>
      </c>
      <c r="I39" s="196"/>
      <c r="J39" s="196"/>
      <c r="K39" s="196">
        <f t="shared" si="3"/>
        <v>42354</v>
      </c>
      <c r="L39" s="196"/>
      <c r="M39" s="196">
        <f t="shared" si="4"/>
        <v>42356</v>
      </c>
      <c r="N39" s="196">
        <f t="shared" si="5"/>
        <v>42358</v>
      </c>
    </row>
    <row r="40" spans="1:15" ht="25.5" hidden="1" customHeight="1">
      <c r="A40" s="966" t="s">
        <v>1002</v>
      </c>
      <c r="B40" s="966"/>
      <c r="C40" s="197" t="s">
        <v>1008</v>
      </c>
      <c r="D40" s="196">
        <f t="shared" si="0"/>
        <v>42347</v>
      </c>
      <c r="E40" s="196">
        <f t="shared" ref="E40:E46" si="7">D40+1</f>
        <v>42348</v>
      </c>
      <c r="F40" s="196">
        <f t="shared" ref="F40:F46" si="8">D40+2</f>
        <v>42349</v>
      </c>
      <c r="G40" s="196">
        <f t="shared" si="6"/>
        <v>42355</v>
      </c>
      <c r="H40" s="244" t="s">
        <v>145</v>
      </c>
      <c r="I40" s="244"/>
      <c r="J40" s="244"/>
      <c r="K40" s="244" t="s">
        <v>145</v>
      </c>
      <c r="L40" s="244"/>
      <c r="M40" s="244" t="s">
        <v>145</v>
      </c>
      <c r="N40" s="244" t="s">
        <v>145</v>
      </c>
    </row>
    <row r="41" spans="1:15" ht="25.5" hidden="1" customHeight="1">
      <c r="A41" s="966" t="s">
        <v>643</v>
      </c>
      <c r="B41" s="966"/>
      <c r="C41" s="197" t="s">
        <v>927</v>
      </c>
      <c r="D41" s="196">
        <f t="shared" si="0"/>
        <v>42354</v>
      </c>
      <c r="E41" s="196">
        <f t="shared" si="7"/>
        <v>42355</v>
      </c>
      <c r="F41" s="196">
        <f t="shared" si="8"/>
        <v>42356</v>
      </c>
      <c r="G41" s="196">
        <f t="shared" si="6"/>
        <v>42362</v>
      </c>
      <c r="H41" s="244" t="s">
        <v>145</v>
      </c>
      <c r="I41" s="244"/>
      <c r="J41" s="244"/>
      <c r="K41" s="244" t="s">
        <v>145</v>
      </c>
      <c r="L41" s="244"/>
      <c r="M41" s="196">
        <f t="shared" si="4"/>
        <v>42370</v>
      </c>
      <c r="N41" s="196">
        <f t="shared" si="5"/>
        <v>42372</v>
      </c>
    </row>
    <row r="42" spans="1:15" ht="25.5" hidden="1" customHeight="1">
      <c r="A42" s="966" t="s">
        <v>597</v>
      </c>
      <c r="B42" s="966"/>
      <c r="C42" s="197" t="s">
        <v>1009</v>
      </c>
      <c r="D42" s="196">
        <f t="shared" si="0"/>
        <v>42361</v>
      </c>
      <c r="E42" s="196">
        <f t="shared" si="7"/>
        <v>42362</v>
      </c>
      <c r="F42" s="196">
        <f t="shared" si="8"/>
        <v>42363</v>
      </c>
      <c r="G42" s="196">
        <f t="shared" si="6"/>
        <v>42369</v>
      </c>
      <c r="H42" s="244" t="s">
        <v>145</v>
      </c>
      <c r="I42" s="244"/>
      <c r="J42" s="244"/>
      <c r="K42" s="196">
        <f t="shared" si="3"/>
        <v>42375</v>
      </c>
      <c r="L42" s="196"/>
      <c r="M42" s="196">
        <f t="shared" si="4"/>
        <v>42377</v>
      </c>
      <c r="N42" s="196">
        <f t="shared" si="5"/>
        <v>42379</v>
      </c>
    </row>
    <row r="43" spans="1:15" ht="25.5" hidden="1" customHeight="1">
      <c r="A43" s="966" t="s">
        <v>1003</v>
      </c>
      <c r="B43" s="966"/>
      <c r="C43" s="197" t="s">
        <v>822</v>
      </c>
      <c r="D43" s="196">
        <f t="shared" si="0"/>
        <v>42368</v>
      </c>
      <c r="E43" s="196">
        <f t="shared" si="7"/>
        <v>42369</v>
      </c>
      <c r="F43" s="196">
        <f t="shared" si="8"/>
        <v>42370</v>
      </c>
      <c r="G43" s="196">
        <f t="shared" si="6"/>
        <v>42376</v>
      </c>
      <c r="H43" s="244" t="s">
        <v>145</v>
      </c>
      <c r="I43" s="244"/>
      <c r="J43" s="244"/>
      <c r="K43" s="196">
        <f t="shared" si="3"/>
        <v>42382</v>
      </c>
      <c r="L43" s="196"/>
      <c r="M43" s="196">
        <f t="shared" si="4"/>
        <v>42384</v>
      </c>
      <c r="N43" s="196">
        <f t="shared" si="5"/>
        <v>42386</v>
      </c>
    </row>
    <row r="44" spans="1:15" ht="25.5" hidden="1" customHeight="1">
      <c r="A44" s="966" t="s">
        <v>1001</v>
      </c>
      <c r="B44" s="966"/>
      <c r="C44" s="197" t="s">
        <v>823</v>
      </c>
      <c r="D44" s="196">
        <f t="shared" si="0"/>
        <v>42375</v>
      </c>
      <c r="E44" s="196">
        <f t="shared" si="7"/>
        <v>42376</v>
      </c>
      <c r="F44" s="196">
        <f t="shared" si="8"/>
        <v>42377</v>
      </c>
      <c r="G44" s="196">
        <f t="shared" si="6"/>
        <v>42383</v>
      </c>
      <c r="H44" s="244" t="s">
        <v>145</v>
      </c>
      <c r="I44" s="244"/>
      <c r="J44" s="244"/>
      <c r="K44" s="196">
        <f>D44+14</f>
        <v>42389</v>
      </c>
      <c r="L44" s="196"/>
      <c r="M44" s="196">
        <f>D44+16</f>
        <v>42391</v>
      </c>
      <c r="N44" s="196">
        <f>D44+18</f>
        <v>42393</v>
      </c>
    </row>
    <row r="45" spans="1:15" ht="25.5" hidden="1" customHeight="1">
      <c r="A45" s="966" t="s">
        <v>594</v>
      </c>
      <c r="B45" s="966"/>
      <c r="C45" s="197" t="s">
        <v>823</v>
      </c>
      <c r="D45" s="196">
        <f t="shared" si="0"/>
        <v>42382</v>
      </c>
      <c r="E45" s="196">
        <f t="shared" si="7"/>
        <v>42383</v>
      </c>
      <c r="F45" s="196">
        <f t="shared" si="8"/>
        <v>42384</v>
      </c>
      <c r="G45" s="196">
        <f t="shared" si="6"/>
        <v>42390</v>
      </c>
      <c r="H45" s="196">
        <f>D45+8</f>
        <v>42390</v>
      </c>
      <c r="I45" s="196"/>
      <c r="J45" s="196"/>
      <c r="K45" s="196">
        <f>D45+14</f>
        <v>42396</v>
      </c>
      <c r="L45" s="196"/>
      <c r="M45" s="196">
        <f>D45+16</f>
        <v>42398</v>
      </c>
      <c r="N45" s="196">
        <f>D45+18</f>
        <v>42400</v>
      </c>
    </row>
    <row r="46" spans="1:15" ht="25.5" hidden="1" customHeight="1">
      <c r="A46" s="966" t="s">
        <v>1010</v>
      </c>
      <c r="B46" s="966"/>
      <c r="C46" s="197" t="s">
        <v>823</v>
      </c>
      <c r="D46" s="196">
        <f t="shared" si="0"/>
        <v>42389</v>
      </c>
      <c r="E46" s="196">
        <f t="shared" si="7"/>
        <v>42390</v>
      </c>
      <c r="F46" s="196">
        <f t="shared" si="8"/>
        <v>42391</v>
      </c>
      <c r="G46" s="196">
        <f>D46+7</f>
        <v>42396</v>
      </c>
      <c r="H46" s="196">
        <f>D46+8</f>
        <v>42397</v>
      </c>
      <c r="I46" s="196"/>
      <c r="J46" s="196"/>
      <c r="K46" s="244" t="s">
        <v>145</v>
      </c>
      <c r="L46" s="244"/>
      <c r="M46" s="244" t="s">
        <v>145</v>
      </c>
      <c r="N46" s="196">
        <f>D46+18</f>
        <v>42407</v>
      </c>
    </row>
    <row r="47" spans="1:15" ht="25.5" hidden="1" customHeight="1">
      <c r="A47" s="966" t="s">
        <v>1002</v>
      </c>
      <c r="B47" s="966"/>
      <c r="C47" s="197" t="s">
        <v>928</v>
      </c>
      <c r="D47" s="196">
        <f t="shared" si="0"/>
        <v>42396</v>
      </c>
      <c r="E47" s="196">
        <f>D47+1</f>
        <v>42397</v>
      </c>
      <c r="F47" s="196">
        <f>D47+2</f>
        <v>42398</v>
      </c>
      <c r="G47" s="196">
        <f>D47+7</f>
        <v>42403</v>
      </c>
      <c r="H47" s="196">
        <f>D47+8</f>
        <v>42404</v>
      </c>
      <c r="I47" s="196"/>
      <c r="J47" s="196"/>
      <c r="K47" s="244" t="s">
        <v>145</v>
      </c>
      <c r="L47" s="244"/>
      <c r="M47" s="244" t="s">
        <v>145</v>
      </c>
      <c r="N47" s="244" t="s">
        <v>145</v>
      </c>
    </row>
    <row r="48" spans="1:15" ht="25.5" hidden="1" customHeight="1">
      <c r="A48" s="966" t="s">
        <v>597</v>
      </c>
      <c r="B48" s="966"/>
      <c r="C48" s="197" t="s">
        <v>928</v>
      </c>
      <c r="D48" s="196">
        <f t="shared" si="0"/>
        <v>42403</v>
      </c>
      <c r="E48" s="196">
        <f>D48+1</f>
        <v>42404</v>
      </c>
      <c r="F48" s="196">
        <f>D48+2</f>
        <v>42405</v>
      </c>
      <c r="G48" s="244" t="s">
        <v>145</v>
      </c>
      <c r="H48" s="244" t="s">
        <v>145</v>
      </c>
      <c r="I48" s="244"/>
      <c r="J48" s="244"/>
      <c r="K48" s="244" t="s">
        <v>145</v>
      </c>
      <c r="L48" s="244"/>
      <c r="M48" s="244" t="s">
        <v>145</v>
      </c>
      <c r="N48" s="244" t="s">
        <v>145</v>
      </c>
    </row>
    <row r="49" spans="1:14" ht="25.5" hidden="1" customHeight="1">
      <c r="A49" s="966" t="s">
        <v>1011</v>
      </c>
      <c r="B49" s="966"/>
      <c r="C49" s="197" t="s">
        <v>928</v>
      </c>
      <c r="D49" s="196">
        <v>42407</v>
      </c>
      <c r="E49" s="244" t="s">
        <v>145</v>
      </c>
      <c r="F49" s="244" t="s">
        <v>145</v>
      </c>
      <c r="G49" s="196">
        <v>42410</v>
      </c>
      <c r="H49" s="196">
        <v>42411</v>
      </c>
      <c r="I49" s="196"/>
      <c r="J49" s="196"/>
      <c r="K49" s="196">
        <v>42417</v>
      </c>
      <c r="L49" s="196"/>
      <c r="M49" s="196">
        <v>42419</v>
      </c>
      <c r="N49" s="196">
        <v>42421</v>
      </c>
    </row>
    <row r="50" spans="1:14" ht="25.5" hidden="1" customHeight="1">
      <c r="A50" s="151"/>
      <c r="B50" s="151"/>
      <c r="C50" s="198"/>
      <c r="D50" s="29"/>
      <c r="E50" s="29"/>
      <c r="F50" s="29"/>
      <c r="G50" s="29"/>
      <c r="H50" s="29"/>
      <c r="I50" s="29"/>
      <c r="J50" s="29"/>
      <c r="K50" s="252"/>
      <c r="L50" s="252"/>
      <c r="M50" s="252"/>
      <c r="N50" s="252"/>
    </row>
    <row r="51" spans="1:14" ht="25.5" hidden="1" customHeight="1">
      <c r="A51" s="256" t="s">
        <v>1012</v>
      </c>
      <c r="B51" s="151"/>
      <c r="C51" s="198"/>
      <c r="D51" s="29"/>
      <c r="E51" s="29"/>
      <c r="F51" s="29"/>
      <c r="G51" s="29"/>
      <c r="H51" s="29"/>
      <c r="I51" s="29"/>
      <c r="J51" s="29"/>
      <c r="K51" s="252"/>
      <c r="L51" s="252"/>
      <c r="M51" s="252"/>
      <c r="N51" s="252"/>
    </row>
    <row r="52" spans="1:14" ht="25.5" hidden="1" customHeight="1">
      <c r="A52" s="151"/>
      <c r="B52" s="151"/>
      <c r="C52" s="198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hidden="1" customHeight="1">
      <c r="A53" s="965" t="s">
        <v>127</v>
      </c>
      <c r="B53" s="965"/>
      <c r="C53" s="965" t="s">
        <v>128</v>
      </c>
      <c r="D53" s="965" t="s">
        <v>200</v>
      </c>
      <c r="E53" s="193" t="s">
        <v>376</v>
      </c>
      <c r="F53" s="193" t="s">
        <v>201</v>
      </c>
      <c r="G53" s="193" t="s">
        <v>373</v>
      </c>
      <c r="H53" s="193" t="s">
        <v>997</v>
      </c>
      <c r="I53" s="193"/>
      <c r="J53" s="193"/>
      <c r="K53" s="193" t="s">
        <v>329</v>
      </c>
      <c r="L53" s="193" t="s">
        <v>205</v>
      </c>
    </row>
    <row r="54" spans="1:14" ht="25.5" hidden="1" customHeight="1">
      <c r="A54" s="965"/>
      <c r="B54" s="965"/>
      <c r="C54" s="965"/>
      <c r="D54" s="965"/>
      <c r="E54" s="194" t="s">
        <v>998</v>
      </c>
      <c r="F54" s="194" t="s">
        <v>959</v>
      </c>
      <c r="G54" s="194" t="s">
        <v>998</v>
      </c>
      <c r="H54" s="194" t="s">
        <v>958</v>
      </c>
      <c r="I54" s="194"/>
      <c r="J54" s="194"/>
      <c r="K54" s="194" t="s">
        <v>961</v>
      </c>
      <c r="L54" s="194" t="s">
        <v>957</v>
      </c>
    </row>
    <row r="55" spans="1:14" s="255" customFormat="1" ht="25.5" hidden="1" customHeight="1">
      <c r="A55" s="965"/>
      <c r="B55" s="965"/>
      <c r="C55" s="965"/>
      <c r="D55" s="965"/>
      <c r="E55" s="195" t="s">
        <v>999</v>
      </c>
      <c r="F55" s="195" t="s">
        <v>133</v>
      </c>
      <c r="G55" s="195" t="s">
        <v>226</v>
      </c>
      <c r="H55" s="195" t="s">
        <v>206</v>
      </c>
      <c r="I55" s="195"/>
      <c r="J55" s="195"/>
      <c r="K55" s="195" t="s">
        <v>605</v>
      </c>
      <c r="L55" s="195" t="s">
        <v>606</v>
      </c>
    </row>
    <row r="56" spans="1:14" ht="25.5" hidden="1" customHeight="1">
      <c r="A56" s="966" t="s">
        <v>1010</v>
      </c>
      <c r="B56" s="966"/>
      <c r="C56" s="197" t="s">
        <v>928</v>
      </c>
      <c r="D56" s="196">
        <v>42410</v>
      </c>
      <c r="E56" s="196">
        <f>D56+1</f>
        <v>42411</v>
      </c>
      <c r="F56" s="196">
        <f>D56+3</f>
        <v>42413</v>
      </c>
      <c r="G56" s="196">
        <f>D56+8</f>
        <v>42418</v>
      </c>
      <c r="H56" s="267" t="s">
        <v>145</v>
      </c>
      <c r="I56" s="267"/>
      <c r="J56" s="267"/>
      <c r="K56" s="267" t="s">
        <v>145</v>
      </c>
      <c r="L56" s="267" t="s">
        <v>145</v>
      </c>
    </row>
    <row r="57" spans="1:14" ht="25.5" hidden="1" customHeight="1">
      <c r="A57" s="974" t="s">
        <v>214</v>
      </c>
      <c r="B57" s="974"/>
      <c r="C57" s="253"/>
      <c r="D57" s="254">
        <f t="shared" si="0"/>
        <v>42417</v>
      </c>
      <c r="E57" s="254"/>
      <c r="F57" s="254"/>
      <c r="G57" s="254"/>
      <c r="H57" s="254"/>
      <c r="I57" s="254"/>
      <c r="J57" s="254"/>
      <c r="K57" s="254"/>
      <c r="L57" s="254"/>
    </row>
    <row r="58" spans="1:14" ht="25.5" hidden="1" customHeight="1">
      <c r="A58" s="974" t="s">
        <v>214</v>
      </c>
      <c r="B58" s="974"/>
      <c r="C58" s="253"/>
      <c r="D58" s="254">
        <f t="shared" si="0"/>
        <v>42424</v>
      </c>
      <c r="E58" s="254"/>
      <c r="F58" s="254"/>
      <c r="G58" s="254"/>
      <c r="H58" s="254"/>
      <c r="I58" s="254"/>
      <c r="J58" s="254"/>
      <c r="K58" s="254"/>
      <c r="L58" s="254"/>
    </row>
    <row r="59" spans="1:14" ht="25.5" hidden="1" customHeight="1">
      <c r="A59" s="974" t="s">
        <v>214</v>
      </c>
      <c r="B59" s="974"/>
      <c r="C59" s="253"/>
      <c r="D59" s="254">
        <f t="shared" si="0"/>
        <v>42431</v>
      </c>
      <c r="E59" s="254"/>
      <c r="F59" s="254"/>
      <c r="G59" s="254"/>
      <c r="H59" s="254"/>
      <c r="I59" s="254"/>
      <c r="J59" s="254"/>
      <c r="K59" s="254"/>
      <c r="L59" s="254"/>
    </row>
    <row r="60" spans="1:14" ht="25.5" hidden="1" customHeight="1">
      <c r="A60" s="971" t="s">
        <v>1001</v>
      </c>
      <c r="B60" s="972"/>
      <c r="C60" s="197" t="s">
        <v>930</v>
      </c>
      <c r="D60" s="196">
        <f t="shared" si="0"/>
        <v>42438</v>
      </c>
      <c r="E60" s="196">
        <f t="shared" ref="E60:E67" si="9">D60+1</f>
        <v>42439</v>
      </c>
      <c r="F60" s="196">
        <f t="shared" ref="F60:F67" si="10">D60+3</f>
        <v>42441</v>
      </c>
      <c r="G60" s="196">
        <f t="shared" ref="G60:G67" si="11">D60+8</f>
        <v>42446</v>
      </c>
      <c r="H60" s="196">
        <f t="shared" ref="H60:H67" si="12">D60+9</f>
        <v>42447</v>
      </c>
      <c r="I60" s="196"/>
      <c r="J60" s="196"/>
      <c r="K60" s="196">
        <f t="shared" ref="K60:K67" si="13">D60+13</f>
        <v>42451</v>
      </c>
      <c r="L60" s="196">
        <f>D60+14</f>
        <v>42452</v>
      </c>
    </row>
    <row r="61" spans="1:14" ht="25.5" hidden="1" customHeight="1">
      <c r="A61" s="970" t="s">
        <v>747</v>
      </c>
      <c r="B61" s="970"/>
      <c r="C61" s="269" t="s">
        <v>969</v>
      </c>
      <c r="D61" s="196">
        <f t="shared" si="0"/>
        <v>42445</v>
      </c>
      <c r="E61" s="196">
        <f t="shared" si="9"/>
        <v>42446</v>
      </c>
      <c r="F61" s="196">
        <f>D61+3</f>
        <v>42448</v>
      </c>
      <c r="G61" s="280" t="s">
        <v>145</v>
      </c>
      <c r="H61" s="280" t="s">
        <v>145</v>
      </c>
      <c r="I61" s="280"/>
      <c r="J61" s="280"/>
      <c r="K61" s="280" t="s">
        <v>145</v>
      </c>
      <c r="L61" s="280" t="s">
        <v>145</v>
      </c>
    </row>
    <row r="62" spans="1:14" ht="25.5" hidden="1" customHeight="1">
      <c r="A62" s="970" t="s">
        <v>1013</v>
      </c>
      <c r="B62" s="970"/>
      <c r="C62" s="269" t="s">
        <v>931</v>
      </c>
      <c r="D62" s="196">
        <f t="shared" si="0"/>
        <v>42452</v>
      </c>
      <c r="E62" s="196">
        <f t="shared" si="9"/>
        <v>42453</v>
      </c>
      <c r="F62" s="196">
        <f t="shared" si="10"/>
        <v>42455</v>
      </c>
      <c r="G62" s="196">
        <f t="shared" si="11"/>
        <v>42460</v>
      </c>
      <c r="H62" s="196">
        <f t="shared" si="12"/>
        <v>42461</v>
      </c>
      <c r="I62" s="196"/>
      <c r="J62" s="196"/>
      <c r="K62" s="196">
        <f t="shared" si="13"/>
        <v>42465</v>
      </c>
      <c r="L62" s="196"/>
      <c r="M62" s="196">
        <f t="shared" ref="M62:M67" si="14">D62+14</f>
        <v>42466</v>
      </c>
    </row>
    <row r="63" spans="1:14" ht="25.5" hidden="1" customHeight="1">
      <c r="A63" s="966" t="s">
        <v>1001</v>
      </c>
      <c r="B63" s="966"/>
      <c r="C63" s="197" t="s">
        <v>931</v>
      </c>
      <c r="D63" s="196">
        <f t="shared" si="0"/>
        <v>42459</v>
      </c>
      <c r="E63" s="196">
        <f t="shared" si="9"/>
        <v>42460</v>
      </c>
      <c r="F63" s="196">
        <f t="shared" si="10"/>
        <v>42462</v>
      </c>
      <c r="G63" s="196">
        <f t="shared" si="11"/>
        <v>42467</v>
      </c>
      <c r="H63" s="196">
        <f t="shared" si="12"/>
        <v>42468</v>
      </c>
      <c r="I63" s="196"/>
      <c r="J63" s="196"/>
      <c r="K63" s="196">
        <f t="shared" si="13"/>
        <v>42472</v>
      </c>
      <c r="L63" s="196"/>
      <c r="M63" s="196">
        <f t="shared" si="14"/>
        <v>42473</v>
      </c>
    </row>
    <row r="64" spans="1:14" ht="25.5" hidden="1" customHeight="1">
      <c r="A64" s="966" t="s">
        <v>747</v>
      </c>
      <c r="B64" s="966"/>
      <c r="C64" s="197" t="s">
        <v>930</v>
      </c>
      <c r="D64" s="196">
        <f t="shared" si="0"/>
        <v>42466</v>
      </c>
      <c r="E64" s="196">
        <f t="shared" si="9"/>
        <v>42467</v>
      </c>
      <c r="F64" s="196">
        <f t="shared" si="10"/>
        <v>42469</v>
      </c>
      <c r="G64" s="196">
        <f t="shared" si="11"/>
        <v>42474</v>
      </c>
      <c r="H64" s="196">
        <f t="shared" si="12"/>
        <v>42475</v>
      </c>
      <c r="I64" s="196"/>
      <c r="J64" s="196"/>
      <c r="K64" s="196">
        <f t="shared" si="13"/>
        <v>42479</v>
      </c>
      <c r="L64" s="196"/>
      <c r="M64" s="196">
        <f t="shared" si="14"/>
        <v>42480</v>
      </c>
    </row>
    <row r="65" spans="1:13" ht="25.5" hidden="1" customHeight="1">
      <c r="A65" s="966" t="s">
        <v>1013</v>
      </c>
      <c r="B65" s="966"/>
      <c r="C65" s="197" t="s">
        <v>934</v>
      </c>
      <c r="D65" s="196">
        <f t="shared" si="0"/>
        <v>42473</v>
      </c>
      <c r="E65" s="196">
        <f t="shared" si="9"/>
        <v>42474</v>
      </c>
      <c r="F65" s="196">
        <f t="shared" si="10"/>
        <v>42476</v>
      </c>
      <c r="G65" s="196">
        <f t="shared" si="11"/>
        <v>42481</v>
      </c>
      <c r="H65" s="196">
        <f t="shared" si="12"/>
        <v>42482</v>
      </c>
      <c r="I65" s="196"/>
      <c r="J65" s="196"/>
      <c r="K65" s="196">
        <f t="shared" si="13"/>
        <v>42486</v>
      </c>
      <c r="L65" s="196"/>
      <c r="M65" s="196">
        <f t="shared" si="14"/>
        <v>42487</v>
      </c>
    </row>
    <row r="66" spans="1:13" ht="25.5" hidden="1" customHeight="1">
      <c r="A66" s="971"/>
      <c r="B66" s="972"/>
      <c r="C66" s="197"/>
      <c r="D66" s="196">
        <f t="shared" si="0"/>
        <v>42480</v>
      </c>
      <c r="E66" s="196">
        <f t="shared" si="9"/>
        <v>42481</v>
      </c>
      <c r="F66" s="196">
        <f t="shared" si="10"/>
        <v>42483</v>
      </c>
      <c r="G66" s="196">
        <f t="shared" si="11"/>
        <v>42488</v>
      </c>
      <c r="H66" s="196">
        <f t="shared" si="12"/>
        <v>42489</v>
      </c>
      <c r="I66" s="196"/>
      <c r="J66" s="196"/>
      <c r="K66" s="196">
        <f t="shared" si="13"/>
        <v>42493</v>
      </c>
      <c r="L66" s="196"/>
      <c r="M66" s="196">
        <f t="shared" si="14"/>
        <v>42494</v>
      </c>
    </row>
    <row r="67" spans="1:13" ht="25.5" hidden="1" customHeight="1">
      <c r="A67" s="971"/>
      <c r="B67" s="972"/>
      <c r="C67" s="197"/>
      <c r="D67" s="196">
        <f t="shared" si="0"/>
        <v>42487</v>
      </c>
      <c r="E67" s="196">
        <f t="shared" si="9"/>
        <v>42488</v>
      </c>
      <c r="F67" s="196">
        <f t="shared" si="10"/>
        <v>42490</v>
      </c>
      <c r="G67" s="196">
        <f t="shared" si="11"/>
        <v>42495</v>
      </c>
      <c r="H67" s="196">
        <f t="shared" si="12"/>
        <v>42496</v>
      </c>
      <c r="I67" s="196"/>
      <c r="J67" s="196"/>
      <c r="K67" s="196">
        <f t="shared" si="13"/>
        <v>42500</v>
      </c>
      <c r="L67" s="196"/>
      <c r="M67" s="196">
        <f t="shared" si="14"/>
        <v>42501</v>
      </c>
    </row>
    <row r="68" spans="1:13" ht="25.5" hidden="1" customHeight="1">
      <c r="A68" s="151"/>
      <c r="B68" s="151"/>
      <c r="C68" s="198"/>
      <c r="D68" s="29"/>
      <c r="E68" s="29"/>
      <c r="F68" s="29"/>
      <c r="G68" s="29"/>
      <c r="H68" s="29"/>
      <c r="I68" s="29"/>
      <c r="J68" s="29"/>
      <c r="K68" s="29"/>
      <c r="L68" s="29"/>
      <c r="M68" s="29"/>
    </row>
    <row r="69" spans="1:13" ht="25.5" hidden="1" customHeight="1">
      <c r="A69" s="151"/>
      <c r="B69" s="151"/>
      <c r="C69" s="198"/>
      <c r="D69" s="29"/>
      <c r="E69" s="29"/>
      <c r="F69" s="29"/>
      <c r="G69" s="29"/>
      <c r="H69" s="29"/>
      <c r="I69" s="29"/>
      <c r="J69" s="29"/>
      <c r="K69" s="29"/>
      <c r="L69" s="29"/>
      <c r="M69" s="29"/>
    </row>
    <row r="70" spans="1:13" ht="25.5" hidden="1" customHeight="1">
      <c r="A70" s="236"/>
      <c r="B70" s="151"/>
      <c r="C70" s="198"/>
      <c r="D70" s="29"/>
      <c r="E70" s="29"/>
      <c r="F70" s="29"/>
      <c r="G70" s="29"/>
      <c r="H70" s="29"/>
      <c r="I70" s="29"/>
      <c r="J70" s="29"/>
      <c r="K70" s="29"/>
      <c r="L70" s="29"/>
      <c r="M70" s="29"/>
    </row>
    <row r="71" spans="1:13" ht="25.5" hidden="1" customHeight="1">
      <c r="A71" s="151"/>
      <c r="B71" s="151"/>
      <c r="C71" s="198"/>
      <c r="D71" s="29"/>
      <c r="E71" s="29"/>
      <c r="F71" s="29"/>
      <c r="G71" s="29"/>
      <c r="H71" s="29"/>
      <c r="I71" s="29"/>
      <c r="J71" s="29"/>
      <c r="K71" s="29"/>
      <c r="L71" s="29"/>
      <c r="M71" s="29"/>
    </row>
    <row r="72" spans="1:13" ht="25.5" hidden="1" customHeight="1">
      <c r="A72" s="964" t="s">
        <v>127</v>
      </c>
      <c r="B72" s="964"/>
      <c r="C72" s="964" t="s">
        <v>128</v>
      </c>
      <c r="D72" s="964" t="s">
        <v>200</v>
      </c>
      <c r="E72" s="281" t="s">
        <v>376</v>
      </c>
      <c r="F72" s="281" t="s">
        <v>201</v>
      </c>
      <c r="G72" s="281" t="s">
        <v>373</v>
      </c>
      <c r="H72" s="281" t="s">
        <v>997</v>
      </c>
      <c r="I72" s="281" t="s">
        <v>918</v>
      </c>
      <c r="J72" s="281" t="s">
        <v>1014</v>
      </c>
      <c r="K72" s="281" t="s">
        <v>329</v>
      </c>
      <c r="L72" s="281" t="s">
        <v>561</v>
      </c>
      <c r="M72" s="281" t="s">
        <v>205</v>
      </c>
    </row>
    <row r="73" spans="1:13" ht="25.5" hidden="1" customHeight="1">
      <c r="A73" s="964"/>
      <c r="B73" s="964"/>
      <c r="C73" s="964"/>
      <c r="D73" s="964"/>
      <c r="E73" s="282" t="s">
        <v>998</v>
      </c>
      <c r="F73" s="282" t="s">
        <v>959</v>
      </c>
      <c r="G73" s="282" t="s">
        <v>998</v>
      </c>
      <c r="H73" s="282" t="s">
        <v>958</v>
      </c>
      <c r="I73" s="282" t="s">
        <v>998</v>
      </c>
      <c r="J73" s="282" t="s">
        <v>959</v>
      </c>
      <c r="K73" s="282" t="s">
        <v>961</v>
      </c>
      <c r="L73" s="282" t="s">
        <v>957</v>
      </c>
      <c r="M73" s="282" t="s">
        <v>998</v>
      </c>
    </row>
    <row r="74" spans="1:13" s="255" customFormat="1" ht="25.5" hidden="1" customHeight="1">
      <c r="A74" s="964"/>
      <c r="B74" s="964"/>
      <c r="C74" s="964"/>
      <c r="D74" s="964"/>
      <c r="E74" s="283" t="s">
        <v>999</v>
      </c>
      <c r="F74" s="283" t="s">
        <v>133</v>
      </c>
      <c r="G74" s="283" t="s">
        <v>226</v>
      </c>
      <c r="H74" s="283" t="s">
        <v>206</v>
      </c>
      <c r="I74" s="283" t="s">
        <v>207</v>
      </c>
      <c r="J74" s="283"/>
      <c r="K74" s="283" t="s">
        <v>605</v>
      </c>
      <c r="L74" s="283" t="s">
        <v>606</v>
      </c>
      <c r="M74" s="283" t="s">
        <v>207</v>
      </c>
    </row>
    <row r="75" spans="1:13" ht="25.5" hidden="1" customHeight="1">
      <c r="A75" s="962" t="s">
        <v>1010</v>
      </c>
      <c r="B75" s="962"/>
      <c r="C75" s="284" t="s">
        <v>928</v>
      </c>
      <c r="D75" s="285">
        <v>42410</v>
      </c>
      <c r="E75" s="285">
        <f>D75+1</f>
        <v>42411</v>
      </c>
      <c r="F75" s="285">
        <f>D75+3</f>
        <v>42413</v>
      </c>
      <c r="G75" s="285">
        <f>D75+8</f>
        <v>42418</v>
      </c>
      <c r="H75" s="286" t="s">
        <v>145</v>
      </c>
      <c r="I75" s="286"/>
      <c r="J75" s="286" t="s">
        <v>145</v>
      </c>
      <c r="K75" s="286" t="s">
        <v>145</v>
      </c>
      <c r="L75" s="286"/>
      <c r="M75" s="286" t="s">
        <v>145</v>
      </c>
    </row>
    <row r="76" spans="1:13" ht="25.5" hidden="1" customHeight="1">
      <c r="A76" s="967" t="s">
        <v>214</v>
      </c>
      <c r="B76" s="967"/>
      <c r="C76" s="287"/>
      <c r="D76" s="288">
        <f t="shared" ref="D76:D106" si="15">D75+7</f>
        <v>42417</v>
      </c>
      <c r="E76" s="288"/>
      <c r="F76" s="288"/>
      <c r="G76" s="288"/>
      <c r="H76" s="288"/>
      <c r="I76" s="288"/>
      <c r="J76" s="288"/>
      <c r="K76" s="288"/>
      <c r="L76" s="288"/>
      <c r="M76" s="288"/>
    </row>
    <row r="77" spans="1:13" ht="25.5" hidden="1" customHeight="1">
      <c r="A77" s="967" t="s">
        <v>214</v>
      </c>
      <c r="B77" s="967"/>
      <c r="C77" s="287"/>
      <c r="D77" s="288">
        <f t="shared" si="15"/>
        <v>42424</v>
      </c>
      <c r="E77" s="288"/>
      <c r="F77" s="288"/>
      <c r="G77" s="288"/>
      <c r="H77" s="288"/>
      <c r="I77" s="288"/>
      <c r="J77" s="288"/>
      <c r="K77" s="288"/>
      <c r="L77" s="288"/>
      <c r="M77" s="288"/>
    </row>
    <row r="78" spans="1:13" ht="25.5" hidden="1" customHeight="1">
      <c r="A78" s="967" t="s">
        <v>214</v>
      </c>
      <c r="B78" s="967"/>
      <c r="C78" s="287"/>
      <c r="D78" s="288">
        <f t="shared" si="15"/>
        <v>42431</v>
      </c>
      <c r="E78" s="288"/>
      <c r="F78" s="288"/>
      <c r="G78" s="288"/>
      <c r="H78" s="288"/>
      <c r="I78" s="288"/>
      <c r="J78" s="288"/>
      <c r="K78" s="288"/>
      <c r="L78" s="288"/>
      <c r="M78" s="288"/>
    </row>
    <row r="79" spans="1:13" ht="25.5" hidden="1" customHeight="1">
      <c r="A79" s="968" t="s">
        <v>1001</v>
      </c>
      <c r="B79" s="969"/>
      <c r="C79" s="284" t="s">
        <v>930</v>
      </c>
      <c r="D79" s="285">
        <f t="shared" si="15"/>
        <v>42438</v>
      </c>
      <c r="E79" s="285">
        <f>D79+1</f>
        <v>42439</v>
      </c>
      <c r="F79" s="285">
        <f>D79+3</f>
        <v>42441</v>
      </c>
      <c r="G79" s="285">
        <f>D79+8</f>
        <v>42446</v>
      </c>
      <c r="H79" s="285">
        <f>D79+9</f>
        <v>42447</v>
      </c>
      <c r="I79" s="285"/>
      <c r="J79" s="285">
        <f>E79+9</f>
        <v>42448</v>
      </c>
      <c r="K79" s="285">
        <f>D79+13</f>
        <v>42451</v>
      </c>
      <c r="L79" s="285"/>
      <c r="M79" s="285">
        <f>D79+14</f>
        <v>42452</v>
      </c>
    </row>
    <row r="80" spans="1:13" ht="25.5" hidden="1" customHeight="1">
      <c r="A80" s="962" t="s">
        <v>747</v>
      </c>
      <c r="B80" s="962"/>
      <c r="C80" s="284" t="s">
        <v>929</v>
      </c>
      <c r="D80" s="285">
        <f t="shared" si="15"/>
        <v>42445</v>
      </c>
      <c r="E80" s="285">
        <f>D80+1</f>
        <v>42446</v>
      </c>
      <c r="F80" s="285">
        <f>D80+3</f>
        <v>42448</v>
      </c>
      <c r="G80" s="285">
        <f>D80+8</f>
        <v>42453</v>
      </c>
      <c r="H80" s="285">
        <f>D80+9</f>
        <v>42454</v>
      </c>
      <c r="I80" s="285"/>
      <c r="J80" s="285">
        <f>E80+9</f>
        <v>42455</v>
      </c>
      <c r="K80" s="285">
        <f>D80+13</f>
        <v>42458</v>
      </c>
      <c r="L80" s="285"/>
      <c r="M80" s="285">
        <f>D80+14</f>
        <v>42459</v>
      </c>
    </row>
    <row r="81" spans="1:13" ht="25.5" hidden="1" customHeight="1">
      <c r="A81" s="961" t="s">
        <v>1013</v>
      </c>
      <c r="B81" s="961"/>
      <c r="C81" s="290" t="s">
        <v>931</v>
      </c>
      <c r="D81" s="293">
        <f t="shared" si="15"/>
        <v>42452</v>
      </c>
      <c r="E81" s="285">
        <f>D81+1</f>
        <v>42453</v>
      </c>
      <c r="F81" s="285">
        <f>D81+3</f>
        <v>42455</v>
      </c>
      <c r="G81" s="285">
        <f>D81+8</f>
        <v>42460</v>
      </c>
      <c r="H81" s="285">
        <f>D81+9</f>
        <v>42461</v>
      </c>
      <c r="I81" s="285"/>
      <c r="J81" s="285"/>
      <c r="K81" s="288" t="s">
        <v>145</v>
      </c>
      <c r="L81" s="288" t="s">
        <v>145</v>
      </c>
      <c r="M81" s="288" t="s">
        <v>145</v>
      </c>
    </row>
    <row r="82" spans="1:13" ht="25.5" hidden="1" customHeight="1">
      <c r="A82" s="952" t="s">
        <v>1001</v>
      </c>
      <c r="B82" s="952"/>
      <c r="C82" s="291" t="s">
        <v>931</v>
      </c>
      <c r="D82" s="293">
        <f t="shared" si="15"/>
        <v>42459</v>
      </c>
      <c r="E82" s="285">
        <f>D82+1</f>
        <v>42460</v>
      </c>
      <c r="F82" s="285">
        <f>D82+3</f>
        <v>42462</v>
      </c>
      <c r="G82" s="285">
        <f>D82+8</f>
        <v>42467</v>
      </c>
      <c r="H82" s="289" t="s">
        <v>145</v>
      </c>
      <c r="I82" s="289"/>
      <c r="J82" s="285"/>
      <c r="K82" s="285">
        <f>D82+13</f>
        <v>42472</v>
      </c>
      <c r="L82" s="285">
        <f>D82+14</f>
        <v>42473</v>
      </c>
      <c r="M82" s="285">
        <f>D82+15</f>
        <v>42474</v>
      </c>
    </row>
    <row r="83" spans="1:13" ht="25.5" hidden="1" customHeight="1">
      <c r="A83" s="959" t="s">
        <v>1015</v>
      </c>
      <c r="B83" s="959"/>
      <c r="C83" s="292" t="s">
        <v>971</v>
      </c>
      <c r="D83" s="293">
        <f t="shared" si="15"/>
        <v>42466</v>
      </c>
      <c r="E83" s="285">
        <f>D83+1</f>
        <v>42467</v>
      </c>
      <c r="F83" s="285">
        <f>D83+3</f>
        <v>42469</v>
      </c>
      <c r="G83" s="289" t="s">
        <v>145</v>
      </c>
      <c r="H83" s="289" t="s">
        <v>145</v>
      </c>
      <c r="I83" s="289">
        <f>D83+15</f>
        <v>42481</v>
      </c>
      <c r="J83" s="285"/>
      <c r="K83" s="289" t="s">
        <v>145</v>
      </c>
      <c r="L83" s="289" t="s">
        <v>145</v>
      </c>
      <c r="M83" s="289" t="s">
        <v>145</v>
      </c>
    </row>
    <row r="84" spans="1:13" ht="25.5" hidden="1" customHeight="1">
      <c r="A84" s="961" t="s">
        <v>1016</v>
      </c>
      <c r="B84" s="961"/>
      <c r="C84" s="290" t="s">
        <v>1017</v>
      </c>
      <c r="D84" s="293">
        <f t="shared" si="15"/>
        <v>42473</v>
      </c>
      <c r="E84" s="285" t="s">
        <v>145</v>
      </c>
      <c r="F84" s="285" t="s">
        <v>145</v>
      </c>
      <c r="G84" s="285" t="s">
        <v>145</v>
      </c>
      <c r="H84" s="285" t="s">
        <v>145</v>
      </c>
      <c r="I84" s="285"/>
      <c r="J84" s="285">
        <v>42445</v>
      </c>
      <c r="K84" s="285" t="s">
        <v>145</v>
      </c>
      <c r="L84" s="285" t="s">
        <v>145</v>
      </c>
      <c r="M84" s="285" t="s">
        <v>145</v>
      </c>
    </row>
    <row r="85" spans="1:13" ht="25.5" hidden="1" customHeight="1">
      <c r="A85" s="952" t="s">
        <v>1001</v>
      </c>
      <c r="B85" s="952"/>
      <c r="C85" s="291" t="s">
        <v>934</v>
      </c>
      <c r="D85" s="293">
        <f t="shared" si="15"/>
        <v>42480</v>
      </c>
      <c r="E85" s="285">
        <f t="shared" ref="E85:E92" si="16">D85+1</f>
        <v>42481</v>
      </c>
      <c r="F85" s="285">
        <f t="shared" ref="F85:F92" si="17">D85+3</f>
        <v>42483</v>
      </c>
      <c r="G85" s="285" t="s">
        <v>145</v>
      </c>
      <c r="H85" s="285" t="s">
        <v>145</v>
      </c>
      <c r="I85" s="285"/>
      <c r="J85" s="285"/>
      <c r="K85" s="285">
        <f t="shared" ref="K85:K92" si="18">D85+13</f>
        <v>42493</v>
      </c>
      <c r="L85" s="285">
        <f t="shared" ref="L85:L92" si="19">D85+14</f>
        <v>42494</v>
      </c>
      <c r="M85" s="285">
        <f t="shared" ref="M85:M92" si="20">D85+15</f>
        <v>42495</v>
      </c>
    </row>
    <row r="86" spans="1:13" ht="25.5" hidden="1" customHeight="1">
      <c r="A86" s="952" t="s">
        <v>818</v>
      </c>
      <c r="B86" s="952"/>
      <c r="C86" s="291" t="s">
        <v>934</v>
      </c>
      <c r="D86" s="293">
        <f t="shared" si="15"/>
        <v>42487</v>
      </c>
      <c r="E86" s="285">
        <f t="shared" si="16"/>
        <v>42488</v>
      </c>
      <c r="F86" s="285">
        <f t="shared" si="17"/>
        <v>42490</v>
      </c>
      <c r="G86" s="285">
        <f t="shared" ref="G86:G92" si="21">D86+8</f>
        <v>42495</v>
      </c>
      <c r="H86" s="285">
        <f t="shared" ref="H86:H92" si="22">D86+9</f>
        <v>42496</v>
      </c>
      <c r="I86" s="285"/>
      <c r="J86" s="285"/>
      <c r="K86" s="285">
        <f t="shared" si="18"/>
        <v>42500</v>
      </c>
      <c r="L86" s="285">
        <f t="shared" si="19"/>
        <v>42501</v>
      </c>
      <c r="M86" s="285">
        <f t="shared" si="20"/>
        <v>42502</v>
      </c>
    </row>
    <row r="87" spans="1:13" ht="25.5" hidden="1" customHeight="1">
      <c r="A87" s="952" t="s">
        <v>573</v>
      </c>
      <c r="B87" s="952"/>
      <c r="C87" s="291" t="s">
        <v>930</v>
      </c>
      <c r="D87" s="293">
        <f t="shared" si="15"/>
        <v>42494</v>
      </c>
      <c r="E87" s="285">
        <f t="shared" si="16"/>
        <v>42495</v>
      </c>
      <c r="F87" s="285">
        <f t="shared" si="17"/>
        <v>42497</v>
      </c>
      <c r="G87" s="285">
        <f t="shared" si="21"/>
        <v>42502</v>
      </c>
      <c r="H87" s="285">
        <f t="shared" si="22"/>
        <v>42503</v>
      </c>
      <c r="I87" s="285"/>
      <c r="J87" s="285"/>
      <c r="K87" s="285">
        <f t="shared" si="18"/>
        <v>42507</v>
      </c>
      <c r="L87" s="285">
        <f t="shared" si="19"/>
        <v>42508</v>
      </c>
      <c r="M87" s="285">
        <f t="shared" si="20"/>
        <v>42509</v>
      </c>
    </row>
    <row r="88" spans="1:13" ht="25.5" hidden="1" customHeight="1">
      <c r="A88" s="952" t="s">
        <v>1001</v>
      </c>
      <c r="B88" s="952"/>
      <c r="C88" s="291" t="s">
        <v>935</v>
      </c>
      <c r="D88" s="293">
        <f t="shared" si="15"/>
        <v>42501</v>
      </c>
      <c r="E88" s="285">
        <f t="shared" si="16"/>
        <v>42502</v>
      </c>
      <c r="F88" s="285">
        <f t="shared" si="17"/>
        <v>42504</v>
      </c>
      <c r="G88" s="285">
        <f t="shared" si="21"/>
        <v>42509</v>
      </c>
      <c r="H88" s="289" t="s">
        <v>145</v>
      </c>
      <c r="I88" s="285"/>
      <c r="J88" s="285"/>
      <c r="K88" s="285">
        <f t="shared" si="18"/>
        <v>42514</v>
      </c>
      <c r="L88" s="285">
        <f t="shared" si="19"/>
        <v>42515</v>
      </c>
      <c r="M88" s="285">
        <f t="shared" si="20"/>
        <v>42516</v>
      </c>
    </row>
    <row r="89" spans="1:13" ht="25.5" hidden="1" customHeight="1">
      <c r="A89" s="952" t="s">
        <v>818</v>
      </c>
      <c r="B89" s="952"/>
      <c r="C89" s="291" t="s">
        <v>935</v>
      </c>
      <c r="D89" s="293">
        <f t="shared" si="15"/>
        <v>42508</v>
      </c>
      <c r="E89" s="285">
        <f t="shared" si="16"/>
        <v>42509</v>
      </c>
      <c r="F89" s="285">
        <f t="shared" si="17"/>
        <v>42511</v>
      </c>
      <c r="G89" s="285">
        <f t="shared" si="21"/>
        <v>42516</v>
      </c>
      <c r="H89" s="285">
        <f t="shared" si="22"/>
        <v>42517</v>
      </c>
      <c r="I89" s="285"/>
      <c r="J89" s="285"/>
      <c r="K89" s="285">
        <f t="shared" si="18"/>
        <v>42521</v>
      </c>
      <c r="L89" s="285">
        <f t="shared" si="19"/>
        <v>42522</v>
      </c>
      <c r="M89" s="285">
        <f t="shared" si="20"/>
        <v>42523</v>
      </c>
    </row>
    <row r="90" spans="1:13" ht="25.5" hidden="1" customHeight="1">
      <c r="A90" s="952" t="s">
        <v>573</v>
      </c>
      <c r="B90" s="952"/>
      <c r="C90" s="291" t="s">
        <v>931</v>
      </c>
      <c r="D90" s="293">
        <f t="shared" si="15"/>
        <v>42515</v>
      </c>
      <c r="E90" s="285">
        <f t="shared" si="16"/>
        <v>42516</v>
      </c>
      <c r="F90" s="285">
        <f t="shared" si="17"/>
        <v>42518</v>
      </c>
      <c r="G90" s="285">
        <f t="shared" si="21"/>
        <v>42523</v>
      </c>
      <c r="H90" s="285">
        <f t="shared" si="22"/>
        <v>42524</v>
      </c>
      <c r="I90" s="285"/>
      <c r="J90" s="285"/>
      <c r="K90" s="285">
        <f t="shared" si="18"/>
        <v>42528</v>
      </c>
      <c r="L90" s="285">
        <f t="shared" si="19"/>
        <v>42529</v>
      </c>
      <c r="M90" s="285">
        <f t="shared" si="20"/>
        <v>42530</v>
      </c>
    </row>
    <row r="91" spans="1:13" ht="25.5" hidden="1" customHeight="1">
      <c r="A91" s="952" t="s">
        <v>1001</v>
      </c>
      <c r="B91" s="952"/>
      <c r="C91" s="291" t="s">
        <v>936</v>
      </c>
      <c r="D91" s="293">
        <f t="shared" si="15"/>
        <v>42522</v>
      </c>
      <c r="E91" s="285">
        <f t="shared" si="16"/>
        <v>42523</v>
      </c>
      <c r="F91" s="285">
        <f t="shared" si="17"/>
        <v>42525</v>
      </c>
      <c r="G91" s="285">
        <f t="shared" si="21"/>
        <v>42530</v>
      </c>
      <c r="H91" s="285">
        <f t="shared" si="22"/>
        <v>42531</v>
      </c>
      <c r="I91" s="285"/>
      <c r="J91" s="285"/>
      <c r="K91" s="285">
        <f>D91+13</f>
        <v>42535</v>
      </c>
      <c r="L91" s="285">
        <f>D91+14</f>
        <v>42536</v>
      </c>
      <c r="M91" s="285">
        <f>D91+15</f>
        <v>42537</v>
      </c>
    </row>
    <row r="92" spans="1:13" ht="25.5" hidden="1" customHeight="1">
      <c r="A92" s="952" t="s">
        <v>643</v>
      </c>
      <c r="B92" s="952"/>
      <c r="C92" s="291" t="s">
        <v>935</v>
      </c>
      <c r="D92" s="293">
        <f t="shared" si="15"/>
        <v>42529</v>
      </c>
      <c r="E92" s="285">
        <f t="shared" si="16"/>
        <v>42530</v>
      </c>
      <c r="F92" s="285">
        <f t="shared" si="17"/>
        <v>42532</v>
      </c>
      <c r="G92" s="285">
        <f t="shared" si="21"/>
        <v>42537</v>
      </c>
      <c r="H92" s="285">
        <f t="shared" si="22"/>
        <v>42538</v>
      </c>
      <c r="I92" s="285"/>
      <c r="J92" s="285"/>
      <c r="K92" s="285">
        <f t="shared" si="18"/>
        <v>42542</v>
      </c>
      <c r="L92" s="285">
        <f t="shared" si="19"/>
        <v>42543</v>
      </c>
      <c r="M92" s="285">
        <f t="shared" si="20"/>
        <v>42544</v>
      </c>
    </row>
    <row r="93" spans="1:13" ht="25.5" hidden="1" customHeight="1">
      <c r="A93" s="952" t="s">
        <v>573</v>
      </c>
      <c r="B93" s="952"/>
      <c r="C93" s="291" t="s">
        <v>934</v>
      </c>
      <c r="D93" s="293">
        <f t="shared" si="15"/>
        <v>42536</v>
      </c>
      <c r="E93" s="285">
        <f t="shared" ref="E93:E101" si="23">D93+1</f>
        <v>42537</v>
      </c>
      <c r="F93" s="285">
        <f t="shared" ref="F93:F101" si="24">D93+3</f>
        <v>42539</v>
      </c>
      <c r="G93" s="285">
        <f t="shared" ref="G93:G101" si="25">D93+8</f>
        <v>42544</v>
      </c>
      <c r="H93" s="289" t="s">
        <v>145</v>
      </c>
      <c r="I93" s="285"/>
      <c r="J93" s="285"/>
      <c r="K93" s="285">
        <f t="shared" ref="K93:K100" si="26">D93+13</f>
        <v>42549</v>
      </c>
      <c r="L93" s="285">
        <f t="shared" ref="L93:L100" si="27">D93+14</f>
        <v>42550</v>
      </c>
      <c r="M93" s="285">
        <f t="shared" ref="M93:M100" si="28">D93+15</f>
        <v>42551</v>
      </c>
    </row>
    <row r="94" spans="1:13" ht="25.5" hidden="1" customHeight="1">
      <c r="A94" s="952" t="s">
        <v>1001</v>
      </c>
      <c r="B94" s="952"/>
      <c r="C94" s="291" t="s">
        <v>940</v>
      </c>
      <c r="D94" s="293">
        <f t="shared" si="15"/>
        <v>42543</v>
      </c>
      <c r="E94" s="285">
        <f t="shared" si="23"/>
        <v>42544</v>
      </c>
      <c r="F94" s="285">
        <f t="shared" si="24"/>
        <v>42546</v>
      </c>
      <c r="G94" s="285">
        <f t="shared" si="25"/>
        <v>42551</v>
      </c>
      <c r="H94" s="289" t="s">
        <v>145</v>
      </c>
      <c r="I94" s="285"/>
      <c r="J94" s="285"/>
      <c r="K94" s="285">
        <f t="shared" si="26"/>
        <v>42556</v>
      </c>
      <c r="L94" s="285">
        <f t="shared" si="27"/>
        <v>42557</v>
      </c>
      <c r="M94" s="285">
        <f t="shared" si="28"/>
        <v>42558</v>
      </c>
    </row>
    <row r="95" spans="1:13" ht="25.5" hidden="1" customHeight="1">
      <c r="A95" s="952" t="s">
        <v>1015</v>
      </c>
      <c r="B95" s="952"/>
      <c r="C95" s="291" t="s">
        <v>936</v>
      </c>
      <c r="D95" s="293">
        <f t="shared" si="15"/>
        <v>42550</v>
      </c>
      <c r="E95" s="285">
        <f t="shared" si="23"/>
        <v>42551</v>
      </c>
      <c r="F95" s="285">
        <f t="shared" si="24"/>
        <v>42553</v>
      </c>
      <c r="G95" s="285">
        <f t="shared" si="25"/>
        <v>42558</v>
      </c>
      <c r="H95" s="289" t="s">
        <v>145</v>
      </c>
      <c r="I95" s="285"/>
      <c r="J95" s="285"/>
      <c r="K95" s="285">
        <f t="shared" si="26"/>
        <v>42563</v>
      </c>
      <c r="L95" s="285">
        <f t="shared" si="27"/>
        <v>42564</v>
      </c>
      <c r="M95" s="285">
        <f t="shared" si="28"/>
        <v>42565</v>
      </c>
    </row>
    <row r="96" spans="1:13" ht="25.5" hidden="1" customHeight="1">
      <c r="A96" s="952" t="s">
        <v>573</v>
      </c>
      <c r="B96" s="952"/>
      <c r="C96" s="291" t="s">
        <v>935</v>
      </c>
      <c r="D96" s="293">
        <f t="shared" si="15"/>
        <v>42557</v>
      </c>
      <c r="E96" s="285">
        <f t="shared" si="23"/>
        <v>42558</v>
      </c>
      <c r="F96" s="285">
        <f t="shared" si="24"/>
        <v>42560</v>
      </c>
      <c r="G96" s="285">
        <f t="shared" si="25"/>
        <v>42565</v>
      </c>
      <c r="H96" s="289" t="s">
        <v>145</v>
      </c>
      <c r="I96" s="285"/>
      <c r="J96" s="285"/>
      <c r="K96" s="285">
        <f t="shared" si="26"/>
        <v>42570</v>
      </c>
      <c r="L96" s="285">
        <f t="shared" si="27"/>
        <v>42571</v>
      </c>
      <c r="M96" s="285">
        <f t="shared" si="28"/>
        <v>42572</v>
      </c>
    </row>
    <row r="97" spans="1:14" ht="25.5" hidden="1" customHeight="1">
      <c r="A97" s="952" t="s">
        <v>1001</v>
      </c>
      <c r="B97" s="952"/>
      <c r="C97" s="291" t="s">
        <v>1018</v>
      </c>
      <c r="D97" s="293">
        <f t="shared" si="15"/>
        <v>42564</v>
      </c>
      <c r="E97" s="285">
        <f t="shared" si="23"/>
        <v>42565</v>
      </c>
      <c r="F97" s="285">
        <f t="shared" si="24"/>
        <v>42567</v>
      </c>
      <c r="G97" s="285">
        <f t="shared" si="25"/>
        <v>42572</v>
      </c>
      <c r="H97" s="289" t="s">
        <v>145</v>
      </c>
      <c r="I97" s="285"/>
      <c r="J97" s="285"/>
      <c r="K97" s="285">
        <f t="shared" si="26"/>
        <v>42577</v>
      </c>
      <c r="L97" s="285">
        <f t="shared" si="27"/>
        <v>42578</v>
      </c>
      <c r="M97" s="285">
        <f t="shared" si="28"/>
        <v>42579</v>
      </c>
    </row>
    <row r="98" spans="1:14" ht="25.5" hidden="1" customHeight="1">
      <c r="A98" s="952" t="s">
        <v>643</v>
      </c>
      <c r="B98" s="952"/>
      <c r="C98" s="291" t="s">
        <v>940</v>
      </c>
      <c r="D98" s="293">
        <f t="shared" si="15"/>
        <v>42571</v>
      </c>
      <c r="E98" s="285">
        <f t="shared" si="23"/>
        <v>42572</v>
      </c>
      <c r="F98" s="285">
        <f t="shared" si="24"/>
        <v>42574</v>
      </c>
      <c r="G98" s="285">
        <f t="shared" si="25"/>
        <v>42579</v>
      </c>
      <c r="H98" s="289" t="s">
        <v>145</v>
      </c>
      <c r="I98" s="285"/>
      <c r="J98" s="285"/>
      <c r="K98" s="289" t="s">
        <v>145</v>
      </c>
      <c r="L98" s="285">
        <f t="shared" si="27"/>
        <v>42585</v>
      </c>
      <c r="M98" s="285">
        <f t="shared" si="28"/>
        <v>42586</v>
      </c>
    </row>
    <row r="99" spans="1:14" ht="25.5" hidden="1" customHeight="1">
      <c r="A99" s="952" t="s">
        <v>573</v>
      </c>
      <c r="B99" s="952"/>
      <c r="C99" s="291" t="s">
        <v>936</v>
      </c>
      <c r="D99" s="293">
        <f t="shared" si="15"/>
        <v>42578</v>
      </c>
      <c r="E99" s="285">
        <f t="shared" si="23"/>
        <v>42579</v>
      </c>
      <c r="F99" s="285">
        <f t="shared" si="24"/>
        <v>42581</v>
      </c>
      <c r="G99" s="285">
        <f t="shared" si="25"/>
        <v>42586</v>
      </c>
      <c r="H99" s="285">
        <f t="shared" ref="H99:H106" si="29">D99+9</f>
        <v>42587</v>
      </c>
      <c r="I99" s="285"/>
      <c r="J99" s="285"/>
      <c r="K99" s="285">
        <f t="shared" si="26"/>
        <v>42591</v>
      </c>
      <c r="L99" s="285">
        <f t="shared" si="27"/>
        <v>42592</v>
      </c>
      <c r="M99" s="285">
        <f t="shared" si="28"/>
        <v>42593</v>
      </c>
    </row>
    <row r="100" spans="1:14" ht="25.5" hidden="1" customHeight="1">
      <c r="A100" s="952" t="s">
        <v>1001</v>
      </c>
      <c r="B100" s="952"/>
      <c r="C100" s="291" t="s">
        <v>1019</v>
      </c>
      <c r="D100" s="293">
        <f t="shared" si="15"/>
        <v>42585</v>
      </c>
      <c r="E100" s="285">
        <f t="shared" si="23"/>
        <v>42586</v>
      </c>
      <c r="F100" s="285">
        <f t="shared" si="24"/>
        <v>42588</v>
      </c>
      <c r="G100" s="285">
        <f t="shared" si="25"/>
        <v>42593</v>
      </c>
      <c r="H100" s="285">
        <f t="shared" si="29"/>
        <v>42594</v>
      </c>
      <c r="I100" s="285"/>
      <c r="J100" s="285"/>
      <c r="K100" s="285">
        <f t="shared" si="26"/>
        <v>42598</v>
      </c>
      <c r="L100" s="285">
        <f t="shared" si="27"/>
        <v>42599</v>
      </c>
      <c r="M100" s="285">
        <f t="shared" si="28"/>
        <v>42600</v>
      </c>
    </row>
    <row r="101" spans="1:14" ht="25.5" hidden="1" customHeight="1">
      <c r="A101" s="959" t="s">
        <v>932</v>
      </c>
      <c r="B101" s="959"/>
      <c r="C101" s="292" t="s">
        <v>1020</v>
      </c>
      <c r="D101" s="306">
        <f t="shared" si="15"/>
        <v>42592</v>
      </c>
      <c r="E101" s="285">
        <f t="shared" si="23"/>
        <v>42593</v>
      </c>
      <c r="F101" s="285">
        <f t="shared" si="24"/>
        <v>42595</v>
      </c>
      <c r="G101" s="285">
        <f t="shared" si="25"/>
        <v>42600</v>
      </c>
      <c r="H101" s="285">
        <f t="shared" si="29"/>
        <v>42601</v>
      </c>
      <c r="I101" s="285"/>
      <c r="J101" s="285"/>
      <c r="K101" s="289" t="s">
        <v>145</v>
      </c>
      <c r="L101" s="289" t="s">
        <v>145</v>
      </c>
      <c r="M101" s="289" t="s">
        <v>145</v>
      </c>
    </row>
    <row r="102" spans="1:14" ht="25.5" hidden="1" customHeight="1">
      <c r="A102" s="959" t="s">
        <v>573</v>
      </c>
      <c r="B102" s="959"/>
      <c r="C102" s="292" t="s">
        <v>1021</v>
      </c>
      <c r="D102" s="306">
        <f t="shared" si="15"/>
        <v>42599</v>
      </c>
      <c r="E102" s="285">
        <f>D102+1</f>
        <v>42600</v>
      </c>
      <c r="F102" s="285">
        <f>D102+3</f>
        <v>42602</v>
      </c>
      <c r="G102" s="285">
        <f>D102+8</f>
        <v>42607</v>
      </c>
      <c r="H102" s="285">
        <f t="shared" si="29"/>
        <v>42608</v>
      </c>
      <c r="I102" s="285"/>
      <c r="J102" s="285"/>
      <c r="K102" s="285">
        <f>D102+13</f>
        <v>42612</v>
      </c>
      <c r="L102" s="285">
        <f>D102+14</f>
        <v>42613</v>
      </c>
      <c r="M102" s="285">
        <f>D102+15</f>
        <v>42614</v>
      </c>
    </row>
    <row r="103" spans="1:14" ht="25.5" hidden="1" customHeight="1">
      <c r="A103" s="959" t="s">
        <v>1001</v>
      </c>
      <c r="B103" s="959"/>
      <c r="C103" s="292" t="s">
        <v>1022</v>
      </c>
      <c r="D103" s="306">
        <f t="shared" si="15"/>
        <v>42606</v>
      </c>
      <c r="E103" s="285">
        <f>D103+1</f>
        <v>42607</v>
      </c>
      <c r="F103" s="285">
        <f>D103+3</f>
        <v>42609</v>
      </c>
      <c r="G103" s="285">
        <f>D103+8</f>
        <v>42614</v>
      </c>
      <c r="H103" s="285">
        <f t="shared" si="29"/>
        <v>42615</v>
      </c>
      <c r="I103" s="285"/>
      <c r="J103" s="285"/>
      <c r="K103" s="285">
        <f>D103+13</f>
        <v>42619</v>
      </c>
      <c r="L103" s="285">
        <f>D103+14</f>
        <v>42620</v>
      </c>
      <c r="M103" s="285">
        <f>D103+15</f>
        <v>42621</v>
      </c>
    </row>
    <row r="104" spans="1:14" ht="25.5" hidden="1" customHeight="1">
      <c r="A104" s="959" t="s">
        <v>932</v>
      </c>
      <c r="B104" s="959"/>
      <c r="C104" s="292" t="s">
        <v>1023</v>
      </c>
      <c r="D104" s="306">
        <f t="shared" si="15"/>
        <v>42613</v>
      </c>
      <c r="E104" s="285">
        <f>D104+1</f>
        <v>42614</v>
      </c>
      <c r="F104" s="285">
        <f>D104+3</f>
        <v>42616</v>
      </c>
      <c r="G104" s="285">
        <f>D104+8</f>
        <v>42621</v>
      </c>
      <c r="H104" s="285">
        <f t="shared" si="29"/>
        <v>42622</v>
      </c>
      <c r="I104" s="285"/>
      <c r="J104" s="285"/>
      <c r="K104" s="285">
        <f>D104+13</f>
        <v>42626</v>
      </c>
      <c r="L104" s="285">
        <f>D104+14</f>
        <v>42627</v>
      </c>
      <c r="M104" s="285">
        <f>D104+15</f>
        <v>42628</v>
      </c>
    </row>
    <row r="105" spans="1:14" ht="25.5" hidden="1" customHeight="1">
      <c r="A105" s="959" t="s">
        <v>573</v>
      </c>
      <c r="B105" s="959"/>
      <c r="C105" s="292" t="s">
        <v>1024</v>
      </c>
      <c r="D105" s="306">
        <f t="shared" si="15"/>
        <v>42620</v>
      </c>
      <c r="E105" s="285">
        <f>D105+1</f>
        <v>42621</v>
      </c>
      <c r="F105" s="285">
        <f>D105+3</f>
        <v>42623</v>
      </c>
      <c r="G105" s="285">
        <f>D105+8</f>
        <v>42628</v>
      </c>
      <c r="H105" s="285">
        <f t="shared" si="29"/>
        <v>42629</v>
      </c>
      <c r="I105" s="285"/>
      <c r="J105" s="285"/>
      <c r="K105" s="285">
        <f>D105+13</f>
        <v>42633</v>
      </c>
      <c r="L105" s="285">
        <f>D105+14</f>
        <v>42634</v>
      </c>
      <c r="M105" s="285">
        <f>D105+15</f>
        <v>42635</v>
      </c>
    </row>
    <row r="106" spans="1:14" ht="25.5" hidden="1" customHeight="1">
      <c r="A106" s="959" t="s">
        <v>1001</v>
      </c>
      <c r="B106" s="959"/>
      <c r="C106" s="292" t="s">
        <v>1025</v>
      </c>
      <c r="D106" s="306">
        <f t="shared" si="15"/>
        <v>42627</v>
      </c>
      <c r="E106" s="285">
        <f>D106+1</f>
        <v>42628</v>
      </c>
      <c r="F106" s="285">
        <f>D106+3</f>
        <v>42630</v>
      </c>
      <c r="G106" s="285">
        <f>D106+8</f>
        <v>42635</v>
      </c>
      <c r="H106" s="285">
        <f t="shared" si="29"/>
        <v>42636</v>
      </c>
      <c r="I106" s="285"/>
      <c r="J106" s="285"/>
      <c r="K106" s="285">
        <f>D106+13</f>
        <v>42640</v>
      </c>
      <c r="L106" s="285">
        <f>D106+14</f>
        <v>42641</v>
      </c>
      <c r="M106" s="285">
        <f>D106+15</f>
        <v>42642</v>
      </c>
    </row>
    <row r="107" spans="1:14" ht="16.5" hidden="1">
      <c r="A107" s="151"/>
      <c r="B107" s="151"/>
      <c r="C107" s="198"/>
      <c r="D107" s="29"/>
      <c r="E107" s="29"/>
      <c r="F107" s="29"/>
      <c r="G107" s="29"/>
      <c r="H107" s="29"/>
      <c r="I107" s="29"/>
      <c r="J107" s="29"/>
      <c r="K107" s="29"/>
      <c r="L107" s="29"/>
      <c r="M107" s="29"/>
    </row>
    <row r="108" spans="1:14" ht="15.75" hidden="1">
      <c r="A108" s="771" t="s">
        <v>1026</v>
      </c>
      <c r="B108" s="772"/>
      <c r="C108" s="772"/>
      <c r="D108" s="772"/>
      <c r="E108" s="772"/>
      <c r="F108" s="963"/>
      <c r="G108" s="963"/>
      <c r="H108" s="963"/>
      <c r="I108" s="518"/>
      <c r="J108" s="518"/>
      <c r="K108" s="518"/>
      <c r="L108" s="518"/>
      <c r="M108" s="518"/>
      <c r="N108" s="518"/>
    </row>
    <row r="109" spans="1:14" ht="18.75" hidden="1">
      <c r="A109" s="61" t="s">
        <v>1027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</row>
    <row r="110" spans="1:14" ht="18.75" hidden="1">
      <c r="A110" s="190" t="s">
        <v>1028</v>
      </c>
      <c r="B110" s="191"/>
      <c r="C110" s="191"/>
      <c r="D110" s="191"/>
      <c r="E110" s="191"/>
      <c r="F110" s="191"/>
      <c r="G110" s="191"/>
      <c r="H110" s="191"/>
      <c r="I110" s="62"/>
      <c r="J110" s="62"/>
      <c r="K110" s="62"/>
      <c r="L110" s="62"/>
      <c r="M110" s="62"/>
      <c r="N110" s="62"/>
    </row>
    <row r="111" spans="1:14" ht="25.5" hidden="1" customHeight="1">
      <c r="A111" s="236" t="s">
        <v>1029</v>
      </c>
      <c r="B111" s="151"/>
      <c r="C111" s="198"/>
      <c r="D111" s="29"/>
      <c r="E111" s="29"/>
      <c r="F111" s="29"/>
      <c r="G111" s="29"/>
      <c r="H111" s="29"/>
      <c r="I111" s="29"/>
      <c r="J111" s="29"/>
      <c r="K111" s="29"/>
      <c r="L111" s="29"/>
      <c r="M111" s="29"/>
    </row>
    <row r="112" spans="1:14" ht="25.5" customHeight="1">
      <c r="A112" s="151"/>
      <c r="B112" s="151"/>
      <c r="C112" s="198"/>
      <c r="D112" s="29"/>
      <c r="E112" s="29"/>
      <c r="F112" s="29"/>
      <c r="G112" s="29"/>
      <c r="H112" s="29"/>
      <c r="I112" s="29"/>
      <c r="J112" s="29"/>
      <c r="K112" s="29"/>
      <c r="L112" s="29"/>
      <c r="M112" s="29"/>
    </row>
    <row r="113" spans="1:11" ht="25.5" customHeight="1">
      <c r="A113" s="964" t="s">
        <v>127</v>
      </c>
      <c r="B113" s="964"/>
      <c r="C113" s="964" t="s">
        <v>128</v>
      </c>
      <c r="D113" s="964" t="s">
        <v>548</v>
      </c>
      <c r="E113" s="281" t="s">
        <v>378</v>
      </c>
      <c r="F113" s="281" t="s">
        <v>201</v>
      </c>
      <c r="G113" s="281" t="s">
        <v>373</v>
      </c>
      <c r="H113" s="281" t="s">
        <v>997</v>
      </c>
      <c r="I113" s="281" t="s">
        <v>329</v>
      </c>
      <c r="J113" s="281" t="s">
        <v>329</v>
      </c>
      <c r="K113" s="281" t="s">
        <v>205</v>
      </c>
    </row>
    <row r="114" spans="1:11" ht="25.5" customHeight="1">
      <c r="A114" s="964"/>
      <c r="B114" s="964"/>
      <c r="C114" s="964"/>
      <c r="D114" s="964"/>
      <c r="E114" s="282" t="s">
        <v>998</v>
      </c>
      <c r="F114" s="282" t="s">
        <v>959</v>
      </c>
      <c r="G114" s="282" t="s">
        <v>957</v>
      </c>
      <c r="H114" s="282" t="s">
        <v>998</v>
      </c>
      <c r="I114" s="282" t="s">
        <v>956</v>
      </c>
      <c r="J114" s="282"/>
      <c r="K114" s="282" t="s">
        <v>957</v>
      </c>
    </row>
    <row r="115" spans="1:11" s="255" customFormat="1" ht="25.5" customHeight="1">
      <c r="A115" s="964"/>
      <c r="B115" s="964"/>
      <c r="C115" s="964"/>
      <c r="D115" s="964"/>
      <c r="E115" s="283" t="s">
        <v>1030</v>
      </c>
      <c r="F115" s="283" t="s">
        <v>1031</v>
      </c>
      <c r="G115" s="283" t="s">
        <v>1032</v>
      </c>
      <c r="H115" s="283" t="s">
        <v>554</v>
      </c>
      <c r="I115" s="283" t="s">
        <v>606</v>
      </c>
      <c r="J115" s="283"/>
      <c r="K115" s="283" t="s">
        <v>1033</v>
      </c>
    </row>
    <row r="116" spans="1:11" ht="25.5" hidden="1" customHeight="1">
      <c r="A116" s="962" t="s">
        <v>1010</v>
      </c>
      <c r="B116" s="962"/>
      <c r="C116" s="284" t="s">
        <v>928</v>
      </c>
      <c r="D116" s="285">
        <v>42410</v>
      </c>
      <c r="E116" s="285"/>
      <c r="F116" s="285"/>
      <c r="G116" s="285"/>
      <c r="H116" s="286"/>
      <c r="I116" s="286"/>
      <c r="J116" s="286"/>
      <c r="K116" s="286"/>
    </row>
    <row r="117" spans="1:11" ht="25.5" hidden="1" customHeight="1">
      <c r="A117" s="967" t="s">
        <v>214</v>
      </c>
      <c r="B117" s="967"/>
      <c r="C117" s="287"/>
      <c r="D117" s="288">
        <f t="shared" ref="D117:D138" si="30">D116+7</f>
        <v>42417</v>
      </c>
      <c r="E117" s="288"/>
      <c r="F117" s="288"/>
      <c r="G117" s="288"/>
      <c r="H117" s="288"/>
      <c r="I117" s="288"/>
      <c r="J117" s="288"/>
      <c r="K117" s="288"/>
    </row>
    <row r="118" spans="1:11" ht="25.5" hidden="1" customHeight="1">
      <c r="A118" s="967" t="s">
        <v>214</v>
      </c>
      <c r="B118" s="967"/>
      <c r="C118" s="287"/>
      <c r="D118" s="288">
        <f t="shared" si="30"/>
        <v>42424</v>
      </c>
      <c r="E118" s="288"/>
      <c r="F118" s="288"/>
      <c r="G118" s="288"/>
      <c r="H118" s="288"/>
      <c r="I118" s="288"/>
      <c r="J118" s="288"/>
      <c r="K118" s="288"/>
    </row>
    <row r="119" spans="1:11" ht="25.5" hidden="1" customHeight="1">
      <c r="A119" s="967" t="s">
        <v>214</v>
      </c>
      <c r="B119" s="967"/>
      <c r="C119" s="287"/>
      <c r="D119" s="288">
        <f t="shared" si="30"/>
        <v>42431</v>
      </c>
      <c r="E119" s="288"/>
      <c r="F119" s="288"/>
      <c r="G119" s="288"/>
      <c r="H119" s="288"/>
      <c r="I119" s="288"/>
      <c r="J119" s="288"/>
      <c r="K119" s="288"/>
    </row>
    <row r="120" spans="1:11" ht="25.5" hidden="1" customHeight="1">
      <c r="A120" s="968" t="s">
        <v>1001</v>
      </c>
      <c r="B120" s="969"/>
      <c r="C120" s="284" t="s">
        <v>930</v>
      </c>
      <c r="D120" s="285">
        <f t="shared" si="30"/>
        <v>42438</v>
      </c>
      <c r="E120" s="285"/>
      <c r="F120" s="285"/>
      <c r="G120" s="285"/>
      <c r="H120" s="285"/>
      <c r="I120" s="285"/>
      <c r="J120" s="285"/>
      <c r="K120" s="285"/>
    </row>
    <row r="121" spans="1:11" ht="25.5" hidden="1" customHeight="1">
      <c r="A121" s="962" t="s">
        <v>747</v>
      </c>
      <c r="B121" s="962"/>
      <c r="C121" s="284" t="s">
        <v>929</v>
      </c>
      <c r="D121" s="285">
        <f t="shared" si="30"/>
        <v>42445</v>
      </c>
      <c r="E121" s="285"/>
      <c r="F121" s="285"/>
      <c r="G121" s="285"/>
      <c r="H121" s="285"/>
      <c r="I121" s="285"/>
      <c r="J121" s="285"/>
      <c r="K121" s="285"/>
    </row>
    <row r="122" spans="1:11" ht="25.5" hidden="1" customHeight="1">
      <c r="A122" s="961" t="s">
        <v>1013</v>
      </c>
      <c r="B122" s="961"/>
      <c r="C122" s="290" t="s">
        <v>931</v>
      </c>
      <c r="D122" s="293">
        <f t="shared" si="30"/>
        <v>42452</v>
      </c>
      <c r="E122" s="285"/>
      <c r="F122" s="285"/>
      <c r="G122" s="285"/>
      <c r="H122" s="285"/>
      <c r="I122" s="285"/>
      <c r="J122" s="288"/>
      <c r="K122" s="288"/>
    </row>
    <row r="123" spans="1:11" ht="25.5" hidden="1" customHeight="1">
      <c r="A123" s="952" t="s">
        <v>1001</v>
      </c>
      <c r="B123" s="952"/>
      <c r="C123" s="291" t="s">
        <v>931</v>
      </c>
      <c r="D123" s="293">
        <f t="shared" si="30"/>
        <v>42459</v>
      </c>
      <c r="E123" s="285"/>
      <c r="F123" s="285"/>
      <c r="G123" s="285"/>
      <c r="H123" s="289"/>
      <c r="I123" s="285"/>
      <c r="J123" s="285"/>
      <c r="K123" s="285"/>
    </row>
    <row r="124" spans="1:11" ht="25.5" hidden="1" customHeight="1">
      <c r="A124" s="959" t="s">
        <v>1015</v>
      </c>
      <c r="B124" s="959"/>
      <c r="C124" s="292" t="s">
        <v>971</v>
      </c>
      <c r="D124" s="293">
        <f t="shared" si="30"/>
        <v>42466</v>
      </c>
      <c r="E124" s="285"/>
      <c r="F124" s="285"/>
      <c r="G124" s="289"/>
      <c r="H124" s="289"/>
      <c r="I124" s="285"/>
      <c r="J124" s="289"/>
      <c r="K124" s="289"/>
    </row>
    <row r="125" spans="1:11" ht="25.5" hidden="1" customHeight="1">
      <c r="A125" s="961" t="s">
        <v>1016</v>
      </c>
      <c r="B125" s="961"/>
      <c r="C125" s="290" t="s">
        <v>1017</v>
      </c>
      <c r="D125" s="293">
        <f t="shared" si="30"/>
        <v>42473</v>
      </c>
      <c r="E125" s="285"/>
      <c r="F125" s="285"/>
      <c r="G125" s="285"/>
      <c r="H125" s="285"/>
      <c r="I125" s="285"/>
      <c r="J125" s="285"/>
      <c r="K125" s="285"/>
    </row>
    <row r="126" spans="1:11" ht="25.5" hidden="1" customHeight="1">
      <c r="A126" s="952" t="s">
        <v>1001</v>
      </c>
      <c r="B126" s="952"/>
      <c r="C126" s="291" t="s">
        <v>934</v>
      </c>
      <c r="D126" s="293">
        <f t="shared" si="30"/>
        <v>42480</v>
      </c>
      <c r="E126" s="285"/>
      <c r="F126" s="285"/>
      <c r="G126" s="285"/>
      <c r="H126" s="285"/>
      <c r="I126" s="285"/>
      <c r="J126" s="285"/>
      <c r="K126" s="285"/>
    </row>
    <row r="127" spans="1:11" ht="25.5" hidden="1" customHeight="1">
      <c r="A127" s="952" t="s">
        <v>818</v>
      </c>
      <c r="B127" s="952"/>
      <c r="C127" s="291" t="s">
        <v>934</v>
      </c>
      <c r="D127" s="293">
        <f t="shared" si="30"/>
        <v>42487</v>
      </c>
      <c r="E127" s="285"/>
      <c r="F127" s="285"/>
      <c r="G127" s="285"/>
      <c r="H127" s="285"/>
      <c r="I127" s="285"/>
      <c r="J127" s="285"/>
      <c r="K127" s="285"/>
    </row>
    <row r="128" spans="1:11" ht="25.5" hidden="1" customHeight="1">
      <c r="A128" s="952" t="s">
        <v>573</v>
      </c>
      <c r="B128" s="952"/>
      <c r="C128" s="291" t="s">
        <v>930</v>
      </c>
      <c r="D128" s="293">
        <f t="shared" si="30"/>
        <v>42494</v>
      </c>
      <c r="E128" s="285"/>
      <c r="F128" s="285"/>
      <c r="G128" s="285"/>
      <c r="H128" s="285"/>
      <c r="I128" s="285"/>
      <c r="J128" s="285"/>
      <c r="K128" s="285"/>
    </row>
    <row r="129" spans="1:11" ht="25.5" hidden="1" customHeight="1">
      <c r="A129" s="952" t="s">
        <v>1001</v>
      </c>
      <c r="B129" s="952"/>
      <c r="C129" s="291" t="s">
        <v>935</v>
      </c>
      <c r="D129" s="293">
        <f t="shared" si="30"/>
        <v>42501</v>
      </c>
      <c r="E129" s="285"/>
      <c r="F129" s="285"/>
      <c r="G129" s="285"/>
      <c r="H129" s="289"/>
      <c r="I129" s="285"/>
      <c r="J129" s="285"/>
      <c r="K129" s="285"/>
    </row>
    <row r="130" spans="1:11" ht="25.5" hidden="1" customHeight="1">
      <c r="A130" s="952" t="s">
        <v>818</v>
      </c>
      <c r="B130" s="952"/>
      <c r="C130" s="291" t="s">
        <v>935</v>
      </c>
      <c r="D130" s="293">
        <f t="shared" si="30"/>
        <v>42508</v>
      </c>
      <c r="E130" s="285"/>
      <c r="F130" s="285"/>
      <c r="G130" s="285"/>
      <c r="H130" s="285"/>
      <c r="I130" s="285"/>
      <c r="J130" s="285"/>
      <c r="K130" s="285"/>
    </row>
    <row r="131" spans="1:11" ht="25.5" hidden="1" customHeight="1">
      <c r="A131" s="952" t="s">
        <v>573</v>
      </c>
      <c r="B131" s="952"/>
      <c r="C131" s="291" t="s">
        <v>931</v>
      </c>
      <c r="D131" s="293">
        <f t="shared" si="30"/>
        <v>42515</v>
      </c>
      <c r="E131" s="285"/>
      <c r="F131" s="285"/>
      <c r="G131" s="285"/>
      <c r="H131" s="285"/>
      <c r="I131" s="285"/>
      <c r="J131" s="285"/>
      <c r="K131" s="285"/>
    </row>
    <row r="132" spans="1:11" ht="25.5" hidden="1" customHeight="1">
      <c r="A132" s="952" t="s">
        <v>1001</v>
      </c>
      <c r="B132" s="952"/>
      <c r="C132" s="291" t="s">
        <v>936</v>
      </c>
      <c r="D132" s="293">
        <f t="shared" si="30"/>
        <v>42522</v>
      </c>
      <c r="E132" s="285"/>
      <c r="F132" s="285"/>
      <c r="G132" s="285"/>
      <c r="H132" s="285"/>
      <c r="I132" s="285"/>
      <c r="J132" s="285"/>
      <c r="K132" s="285"/>
    </row>
    <row r="133" spans="1:11" ht="25.5" hidden="1" customHeight="1">
      <c r="A133" s="952" t="s">
        <v>643</v>
      </c>
      <c r="B133" s="952"/>
      <c r="C133" s="291" t="s">
        <v>935</v>
      </c>
      <c r="D133" s="293">
        <f t="shared" si="30"/>
        <v>42529</v>
      </c>
      <c r="E133" s="285"/>
      <c r="F133" s="285"/>
      <c r="G133" s="285"/>
      <c r="H133" s="285"/>
      <c r="I133" s="285"/>
      <c r="J133" s="285"/>
      <c r="K133" s="285"/>
    </row>
    <row r="134" spans="1:11" ht="25.5" hidden="1" customHeight="1">
      <c r="A134" s="952" t="s">
        <v>573</v>
      </c>
      <c r="B134" s="952"/>
      <c r="C134" s="291" t="s">
        <v>934</v>
      </c>
      <c r="D134" s="293">
        <f t="shared" si="30"/>
        <v>42536</v>
      </c>
      <c r="E134" s="285"/>
      <c r="F134" s="285"/>
      <c r="G134" s="285"/>
      <c r="H134" s="289"/>
      <c r="I134" s="285"/>
      <c r="J134" s="285"/>
      <c r="K134" s="285"/>
    </row>
    <row r="135" spans="1:11" ht="25.5" hidden="1" customHeight="1">
      <c r="A135" s="952" t="s">
        <v>1001</v>
      </c>
      <c r="B135" s="952"/>
      <c r="C135" s="291" t="s">
        <v>940</v>
      </c>
      <c r="D135" s="293">
        <f t="shared" si="30"/>
        <v>42543</v>
      </c>
      <c r="E135" s="285"/>
      <c r="F135" s="285"/>
      <c r="G135" s="285"/>
      <c r="H135" s="289"/>
      <c r="I135" s="285"/>
      <c r="J135" s="285"/>
      <c r="K135" s="285"/>
    </row>
    <row r="136" spans="1:11" ht="25.5" hidden="1" customHeight="1">
      <c r="A136" s="952" t="s">
        <v>1015</v>
      </c>
      <c r="B136" s="952"/>
      <c r="C136" s="291" t="s">
        <v>936</v>
      </c>
      <c r="D136" s="293">
        <f t="shared" si="30"/>
        <v>42550</v>
      </c>
      <c r="E136" s="285"/>
      <c r="F136" s="285"/>
      <c r="G136" s="285"/>
      <c r="H136" s="289"/>
      <c r="I136" s="285"/>
      <c r="J136" s="285"/>
      <c r="K136" s="285"/>
    </row>
    <row r="137" spans="1:11" ht="25.5" hidden="1" customHeight="1">
      <c r="A137" s="952" t="s">
        <v>573</v>
      </c>
      <c r="B137" s="952"/>
      <c r="C137" s="291" t="s">
        <v>935</v>
      </c>
      <c r="D137" s="293">
        <f t="shared" si="30"/>
        <v>42557</v>
      </c>
      <c r="E137" s="285"/>
      <c r="F137" s="285"/>
      <c r="G137" s="285"/>
      <c r="H137" s="289"/>
      <c r="I137" s="285"/>
      <c r="J137" s="285"/>
      <c r="K137" s="285"/>
    </row>
    <row r="138" spans="1:11" ht="25.5" hidden="1" customHeight="1">
      <c r="A138" s="952" t="s">
        <v>1001</v>
      </c>
      <c r="B138" s="952"/>
      <c r="C138" s="291" t="s">
        <v>1018</v>
      </c>
      <c r="D138" s="293">
        <f t="shared" si="30"/>
        <v>42564</v>
      </c>
      <c r="E138" s="285"/>
      <c r="F138" s="285"/>
      <c r="G138" s="285"/>
      <c r="H138" s="289"/>
      <c r="I138" s="285"/>
      <c r="J138" s="285"/>
      <c r="K138" s="285"/>
    </row>
    <row r="139" spans="1:11" ht="25.5" hidden="1" customHeight="1">
      <c r="A139" s="952" t="s">
        <v>573</v>
      </c>
      <c r="B139" s="952"/>
      <c r="C139" s="291" t="s">
        <v>1021</v>
      </c>
      <c r="D139" s="293">
        <v>42598</v>
      </c>
      <c r="E139" s="285">
        <f>D139+2</f>
        <v>42600</v>
      </c>
      <c r="F139" s="285">
        <f t="shared" ref="F139:F144" si="31">D139+4</f>
        <v>42602</v>
      </c>
      <c r="G139" s="285">
        <f>D139+9</f>
        <v>42607</v>
      </c>
      <c r="H139" s="285">
        <f>D139+10</f>
        <v>42608</v>
      </c>
      <c r="I139" s="285">
        <f>D139+14</f>
        <v>42612</v>
      </c>
      <c r="J139" s="289"/>
      <c r="K139" s="285">
        <f>D139+16</f>
        <v>42614</v>
      </c>
    </row>
    <row r="140" spans="1:11" ht="25.5" hidden="1" customHeight="1">
      <c r="A140" s="952" t="s">
        <v>1001</v>
      </c>
      <c r="B140" s="952"/>
      <c r="C140" s="291" t="s">
        <v>1022</v>
      </c>
      <c r="D140" s="293">
        <f>D139+7</f>
        <v>42605</v>
      </c>
      <c r="E140" s="285">
        <f>E139+7</f>
        <v>42607</v>
      </c>
      <c r="F140" s="285">
        <f t="shared" si="31"/>
        <v>42609</v>
      </c>
      <c r="G140" s="285">
        <f t="shared" ref="G140:G147" si="32">D140+9</f>
        <v>42614</v>
      </c>
      <c r="H140" s="285">
        <f>D140+10</f>
        <v>42615</v>
      </c>
      <c r="I140" s="285">
        <f>D140+14</f>
        <v>42619</v>
      </c>
      <c r="J140" s="285"/>
      <c r="K140" s="285">
        <f>D140+16</f>
        <v>42621</v>
      </c>
    </row>
    <row r="141" spans="1:11" ht="25.5" hidden="1" customHeight="1">
      <c r="A141" s="952" t="s">
        <v>1034</v>
      </c>
      <c r="B141" s="952"/>
      <c r="C141" s="291" t="s">
        <v>1023</v>
      </c>
      <c r="D141" s="293">
        <f t="shared" ref="D141:D147" si="33">D140+7</f>
        <v>42612</v>
      </c>
      <c r="E141" s="285" t="s">
        <v>145</v>
      </c>
      <c r="F141" s="285">
        <f t="shared" si="31"/>
        <v>42616</v>
      </c>
      <c r="G141" s="285">
        <f t="shared" si="32"/>
        <v>42621</v>
      </c>
      <c r="H141" s="285">
        <f>D141+10</f>
        <v>42622</v>
      </c>
      <c r="I141" s="285">
        <f>D141+14</f>
        <v>42626</v>
      </c>
      <c r="J141" s="285"/>
      <c r="K141" s="285">
        <f>D141+16</f>
        <v>42628</v>
      </c>
    </row>
    <row r="142" spans="1:11" ht="25.5" hidden="1" customHeight="1">
      <c r="A142" s="959" t="s">
        <v>573</v>
      </c>
      <c r="B142" s="959"/>
      <c r="C142" s="292" t="s">
        <v>1024</v>
      </c>
      <c r="D142" s="293">
        <f t="shared" si="33"/>
        <v>42619</v>
      </c>
      <c r="E142" s="285">
        <f>E140+14</f>
        <v>42621</v>
      </c>
      <c r="F142" s="285">
        <f t="shared" si="31"/>
        <v>42623</v>
      </c>
      <c r="G142" s="285">
        <f t="shared" si="32"/>
        <v>42628</v>
      </c>
      <c r="H142" s="285">
        <f>D142+10</f>
        <v>42629</v>
      </c>
      <c r="I142" s="289">
        <v>42638</v>
      </c>
      <c r="J142" s="289"/>
      <c r="K142" s="289">
        <v>42637</v>
      </c>
    </row>
    <row r="143" spans="1:11" ht="25.5" hidden="1" customHeight="1">
      <c r="A143" s="959" t="s">
        <v>1001</v>
      </c>
      <c r="B143" s="959"/>
      <c r="C143" s="292" t="s">
        <v>1025</v>
      </c>
      <c r="D143" s="293">
        <f t="shared" si="33"/>
        <v>42626</v>
      </c>
      <c r="E143" s="285">
        <f>E142+7</f>
        <v>42628</v>
      </c>
      <c r="F143" s="285">
        <f t="shared" si="31"/>
        <v>42630</v>
      </c>
      <c r="G143" s="285">
        <f t="shared" si="32"/>
        <v>42635</v>
      </c>
      <c r="H143" s="285">
        <f>D143+10</f>
        <v>42636</v>
      </c>
      <c r="I143" s="289">
        <v>42645</v>
      </c>
      <c r="J143" s="289"/>
      <c r="K143" s="289">
        <v>42644</v>
      </c>
    </row>
    <row r="144" spans="1:11" ht="25.5" hidden="1" customHeight="1">
      <c r="A144" s="952" t="s">
        <v>1011</v>
      </c>
      <c r="B144" s="952"/>
      <c r="C144" s="291" t="s">
        <v>1035</v>
      </c>
      <c r="D144" s="293">
        <f t="shared" si="33"/>
        <v>42633</v>
      </c>
      <c r="E144" s="285">
        <f>E143+7</f>
        <v>42635</v>
      </c>
      <c r="F144" s="285">
        <f t="shared" si="31"/>
        <v>42637</v>
      </c>
      <c r="G144" s="285">
        <f t="shared" si="32"/>
        <v>42642</v>
      </c>
      <c r="H144" s="285" t="s">
        <v>145</v>
      </c>
      <c r="I144" s="285" t="s">
        <v>145</v>
      </c>
      <c r="J144" s="285"/>
      <c r="K144" s="285">
        <v>42646</v>
      </c>
    </row>
    <row r="145" spans="1:11" ht="25.5" hidden="1" customHeight="1">
      <c r="A145" s="952"/>
      <c r="B145" s="952"/>
      <c r="C145" s="291"/>
      <c r="D145" s="293">
        <f t="shared" si="33"/>
        <v>42640</v>
      </c>
      <c r="E145" s="285">
        <f>E144+7</f>
        <v>42642</v>
      </c>
      <c r="F145" s="285"/>
      <c r="G145" s="285">
        <f t="shared" si="32"/>
        <v>42649</v>
      </c>
      <c r="H145" s="285"/>
      <c r="I145" s="285"/>
      <c r="J145" s="285"/>
      <c r="K145" s="285"/>
    </row>
    <row r="146" spans="1:11" ht="25.5" hidden="1" customHeight="1">
      <c r="A146" s="952"/>
      <c r="B146" s="952"/>
      <c r="C146" s="291"/>
      <c r="D146" s="293">
        <f t="shared" si="33"/>
        <v>42647</v>
      </c>
      <c r="E146" s="285">
        <f>E145+7</f>
        <v>42649</v>
      </c>
      <c r="F146" s="285"/>
      <c r="G146" s="285">
        <f t="shared" si="32"/>
        <v>42656</v>
      </c>
      <c r="H146" s="285"/>
      <c r="I146" s="285"/>
      <c r="J146" s="285"/>
      <c r="K146" s="285"/>
    </row>
    <row r="147" spans="1:11" ht="25.5" hidden="1" customHeight="1">
      <c r="A147" s="952"/>
      <c r="B147" s="952"/>
      <c r="C147" s="291"/>
      <c r="D147" s="293">
        <f t="shared" si="33"/>
        <v>42654</v>
      </c>
      <c r="E147" s="285">
        <f>E146+7</f>
        <v>42656</v>
      </c>
      <c r="F147" s="312"/>
      <c r="G147" s="285">
        <f t="shared" si="32"/>
        <v>42663</v>
      </c>
      <c r="H147" s="312"/>
      <c r="I147" s="285"/>
      <c r="J147" s="285"/>
      <c r="K147" s="285"/>
    </row>
    <row r="148" spans="1:11" ht="25.5" hidden="1" customHeight="1">
      <c r="A148" s="952" t="s">
        <v>937</v>
      </c>
      <c r="B148" s="952"/>
      <c r="C148" s="291" t="s">
        <v>1020</v>
      </c>
      <c r="D148" s="293">
        <f>D144+7</f>
        <v>42640</v>
      </c>
      <c r="E148" s="289" t="s">
        <v>145</v>
      </c>
      <c r="F148" s="285">
        <f t="shared" ref="F148:F154" si="34">D148+4</f>
        <v>42644</v>
      </c>
      <c r="G148" s="285">
        <f t="shared" ref="G148:G154" si="35">D148+9</f>
        <v>42649</v>
      </c>
      <c r="H148" s="285">
        <f t="shared" ref="H148:H154" si="36">D148+10</f>
        <v>42650</v>
      </c>
      <c r="I148" s="289" t="s">
        <v>145</v>
      </c>
      <c r="J148" s="289"/>
      <c r="K148" s="289" t="s">
        <v>145</v>
      </c>
    </row>
    <row r="149" spans="1:11" ht="25.5" hidden="1" customHeight="1">
      <c r="A149" s="952" t="s">
        <v>712</v>
      </c>
      <c r="B149" s="952"/>
      <c r="C149" s="291" t="s">
        <v>1025</v>
      </c>
      <c r="D149" s="293">
        <f>D148+7</f>
        <v>42647</v>
      </c>
      <c r="E149" s="289" t="s">
        <v>145</v>
      </c>
      <c r="F149" s="285">
        <f t="shared" si="34"/>
        <v>42651</v>
      </c>
      <c r="G149" s="285">
        <f t="shared" si="35"/>
        <v>42656</v>
      </c>
      <c r="H149" s="285">
        <f t="shared" si="36"/>
        <v>42657</v>
      </c>
      <c r="I149" s="285">
        <f t="shared" ref="I149:I154" si="37">D149+14</f>
        <v>42661</v>
      </c>
      <c r="J149" s="285"/>
      <c r="K149" s="285">
        <f t="shared" ref="K149:K154" si="38">D149+16</f>
        <v>42663</v>
      </c>
    </row>
    <row r="150" spans="1:11" ht="25.5" hidden="1" customHeight="1">
      <c r="A150" s="952" t="s">
        <v>1036</v>
      </c>
      <c r="B150" s="952"/>
      <c r="C150" s="291"/>
      <c r="D150" s="293">
        <f>D149+7</f>
        <v>42654</v>
      </c>
      <c r="E150" s="285">
        <f>D150+2</f>
        <v>42656</v>
      </c>
      <c r="F150" s="285">
        <f t="shared" si="34"/>
        <v>42658</v>
      </c>
      <c r="G150" s="285">
        <f t="shared" si="35"/>
        <v>42663</v>
      </c>
      <c r="H150" s="285">
        <f t="shared" si="36"/>
        <v>42664</v>
      </c>
      <c r="I150" s="285">
        <f t="shared" si="37"/>
        <v>42668</v>
      </c>
      <c r="J150" s="285"/>
      <c r="K150" s="285">
        <f t="shared" si="38"/>
        <v>42670</v>
      </c>
    </row>
    <row r="151" spans="1:11" ht="25.5" hidden="1" customHeight="1">
      <c r="A151" s="952" t="s">
        <v>214</v>
      </c>
      <c r="B151" s="952"/>
      <c r="C151" s="291"/>
      <c r="D151" s="293">
        <f>D149+7</f>
        <v>42654</v>
      </c>
      <c r="E151" s="285">
        <f>D151+2</f>
        <v>42656</v>
      </c>
      <c r="F151" s="285">
        <f t="shared" si="34"/>
        <v>42658</v>
      </c>
      <c r="G151" s="285">
        <f t="shared" si="35"/>
        <v>42663</v>
      </c>
      <c r="H151" s="285">
        <f t="shared" si="36"/>
        <v>42664</v>
      </c>
      <c r="I151" s="285">
        <f t="shared" si="37"/>
        <v>42668</v>
      </c>
      <c r="J151" s="285"/>
      <c r="K151" s="285">
        <f t="shared" si="38"/>
        <v>42670</v>
      </c>
    </row>
    <row r="152" spans="1:11" ht="25.5" hidden="1" customHeight="1">
      <c r="A152" s="952" t="s">
        <v>214</v>
      </c>
      <c r="B152" s="952"/>
      <c r="C152" s="291"/>
      <c r="D152" s="293">
        <f t="shared" ref="D152:D164" si="39">D151+7</f>
        <v>42661</v>
      </c>
      <c r="E152" s="285">
        <f>D152+2</f>
        <v>42663</v>
      </c>
      <c r="F152" s="285">
        <f t="shared" si="34"/>
        <v>42665</v>
      </c>
      <c r="G152" s="285">
        <f t="shared" si="35"/>
        <v>42670</v>
      </c>
      <c r="H152" s="285">
        <f t="shared" si="36"/>
        <v>42671</v>
      </c>
      <c r="I152" s="285">
        <f t="shared" si="37"/>
        <v>42675</v>
      </c>
      <c r="J152" s="285"/>
      <c r="K152" s="285">
        <f t="shared" si="38"/>
        <v>42677</v>
      </c>
    </row>
    <row r="153" spans="1:11" ht="25.5" hidden="1" customHeight="1">
      <c r="A153" s="952" t="s">
        <v>712</v>
      </c>
      <c r="B153" s="952"/>
      <c r="C153" s="291" t="s">
        <v>1037</v>
      </c>
      <c r="D153" s="293">
        <f t="shared" si="39"/>
        <v>42668</v>
      </c>
      <c r="E153" s="285">
        <f>D153+2</f>
        <v>42670</v>
      </c>
      <c r="F153" s="285">
        <f t="shared" si="34"/>
        <v>42672</v>
      </c>
      <c r="G153" s="285">
        <f t="shared" si="35"/>
        <v>42677</v>
      </c>
      <c r="H153" s="285">
        <f t="shared" si="36"/>
        <v>42678</v>
      </c>
      <c r="I153" s="285">
        <f t="shared" si="37"/>
        <v>42682</v>
      </c>
      <c r="J153" s="285"/>
      <c r="K153" s="285">
        <f t="shared" si="38"/>
        <v>42684</v>
      </c>
    </row>
    <row r="154" spans="1:11" ht="25.5" hidden="1" customHeight="1">
      <c r="A154" s="952" t="s">
        <v>674</v>
      </c>
      <c r="B154" s="952"/>
      <c r="C154" s="291" t="s">
        <v>1037</v>
      </c>
      <c r="D154" s="293">
        <f t="shared" si="39"/>
        <v>42675</v>
      </c>
      <c r="E154" s="289" t="s">
        <v>145</v>
      </c>
      <c r="F154" s="285">
        <f t="shared" si="34"/>
        <v>42679</v>
      </c>
      <c r="G154" s="285">
        <f t="shared" si="35"/>
        <v>42684</v>
      </c>
      <c r="H154" s="285">
        <f t="shared" si="36"/>
        <v>42685</v>
      </c>
      <c r="I154" s="285">
        <f t="shared" si="37"/>
        <v>42689</v>
      </c>
      <c r="J154" s="285"/>
      <c r="K154" s="285">
        <f t="shared" si="38"/>
        <v>42691</v>
      </c>
    </row>
    <row r="155" spans="1:11" ht="25.5" hidden="1" customHeight="1">
      <c r="A155" s="952" t="s">
        <v>1038</v>
      </c>
      <c r="B155" s="952"/>
      <c r="C155" s="291" t="s">
        <v>1037</v>
      </c>
      <c r="D155" s="293">
        <f t="shared" si="39"/>
        <v>42682</v>
      </c>
      <c r="E155" s="289" t="s">
        <v>145</v>
      </c>
      <c r="F155" s="285">
        <f t="shared" ref="F155:F164" si="40">D155+4</f>
        <v>42686</v>
      </c>
      <c r="G155" s="285">
        <f t="shared" ref="G155:G164" si="41">D155+9</f>
        <v>42691</v>
      </c>
      <c r="H155" s="289" t="s">
        <v>145</v>
      </c>
      <c r="I155" s="285">
        <f t="shared" ref="I155:I164" si="42">D155+14</f>
        <v>42696</v>
      </c>
      <c r="J155" s="285"/>
      <c r="K155" s="285">
        <f t="shared" ref="K155:K164" si="43">D155+16</f>
        <v>42698</v>
      </c>
    </row>
    <row r="156" spans="1:11" ht="25.5" hidden="1" customHeight="1">
      <c r="A156" s="952" t="s">
        <v>712</v>
      </c>
      <c r="B156" s="952"/>
      <c r="C156" s="291" t="s">
        <v>1039</v>
      </c>
      <c r="D156" s="293">
        <f t="shared" si="39"/>
        <v>42689</v>
      </c>
      <c r="E156" s="289" t="s">
        <v>145</v>
      </c>
      <c r="F156" s="285">
        <f t="shared" si="40"/>
        <v>42693</v>
      </c>
      <c r="G156" s="285">
        <f t="shared" si="41"/>
        <v>42698</v>
      </c>
      <c r="H156" s="289" t="s">
        <v>145</v>
      </c>
      <c r="I156" s="285">
        <f t="shared" si="42"/>
        <v>42703</v>
      </c>
      <c r="J156" s="285"/>
      <c r="K156" s="285">
        <f t="shared" si="43"/>
        <v>42705</v>
      </c>
    </row>
    <row r="157" spans="1:11" ht="25.5" customHeight="1">
      <c r="A157" s="952" t="s">
        <v>674</v>
      </c>
      <c r="B157" s="952"/>
      <c r="C157" s="291" t="s">
        <v>1039</v>
      </c>
      <c r="D157" s="293">
        <f t="shared" si="39"/>
        <v>42696</v>
      </c>
      <c r="E157" s="289" t="s">
        <v>145</v>
      </c>
      <c r="F157" s="285">
        <f t="shared" si="40"/>
        <v>42700</v>
      </c>
      <c r="G157" s="285">
        <f t="shared" si="41"/>
        <v>42705</v>
      </c>
      <c r="H157" s="289" t="s">
        <v>145</v>
      </c>
      <c r="I157" s="285">
        <f t="shared" si="42"/>
        <v>42710</v>
      </c>
      <c r="J157" s="285"/>
      <c r="K157" s="285">
        <f t="shared" si="43"/>
        <v>42712</v>
      </c>
    </row>
    <row r="158" spans="1:11" ht="25.5" customHeight="1">
      <c r="A158" s="952" t="s">
        <v>744</v>
      </c>
      <c r="B158" s="952"/>
      <c r="C158" s="291" t="s">
        <v>1040</v>
      </c>
      <c r="D158" s="293">
        <f t="shared" si="39"/>
        <v>42703</v>
      </c>
      <c r="E158" s="289" t="s">
        <v>145</v>
      </c>
      <c r="F158" s="285">
        <f t="shared" si="40"/>
        <v>42707</v>
      </c>
      <c r="G158" s="285">
        <f t="shared" si="41"/>
        <v>42712</v>
      </c>
      <c r="H158" s="289" t="s">
        <v>145</v>
      </c>
      <c r="I158" s="285">
        <f t="shared" si="42"/>
        <v>42717</v>
      </c>
      <c r="J158" s="285"/>
      <c r="K158" s="285">
        <f t="shared" si="43"/>
        <v>42719</v>
      </c>
    </row>
    <row r="159" spans="1:11" ht="25.5" customHeight="1">
      <c r="A159" s="952" t="s">
        <v>712</v>
      </c>
      <c r="B159" s="952"/>
      <c r="C159" s="291" t="s">
        <v>1020</v>
      </c>
      <c r="D159" s="293">
        <f t="shared" si="39"/>
        <v>42710</v>
      </c>
      <c r="E159" s="289" t="s">
        <v>145</v>
      </c>
      <c r="F159" s="285">
        <f t="shared" si="40"/>
        <v>42714</v>
      </c>
      <c r="G159" s="285">
        <f t="shared" si="41"/>
        <v>42719</v>
      </c>
      <c r="H159" s="289" t="s">
        <v>145</v>
      </c>
      <c r="I159" s="285">
        <f t="shared" si="42"/>
        <v>42724</v>
      </c>
      <c r="J159" s="285"/>
      <c r="K159" s="285">
        <f t="shared" si="43"/>
        <v>42726</v>
      </c>
    </row>
    <row r="160" spans="1:11" ht="25.5" customHeight="1">
      <c r="A160" s="952" t="s">
        <v>674</v>
      </c>
      <c r="B160" s="952"/>
      <c r="C160" s="291" t="s">
        <v>1020</v>
      </c>
      <c r="D160" s="293">
        <f t="shared" si="39"/>
        <v>42717</v>
      </c>
      <c r="E160" s="289" t="s">
        <v>145</v>
      </c>
      <c r="F160" s="285">
        <f t="shared" si="40"/>
        <v>42721</v>
      </c>
      <c r="G160" s="285">
        <f t="shared" si="41"/>
        <v>42726</v>
      </c>
      <c r="H160" s="289" t="s">
        <v>145</v>
      </c>
      <c r="I160" s="285">
        <f t="shared" si="42"/>
        <v>42731</v>
      </c>
      <c r="J160" s="285"/>
      <c r="K160" s="285">
        <f t="shared" si="43"/>
        <v>42733</v>
      </c>
    </row>
    <row r="161" spans="1:15" ht="25.5" customHeight="1">
      <c r="A161" s="952" t="s">
        <v>744</v>
      </c>
      <c r="B161" s="952"/>
      <c r="C161" s="291" t="s">
        <v>1041</v>
      </c>
      <c r="D161" s="293">
        <f t="shared" si="39"/>
        <v>42724</v>
      </c>
      <c r="E161" s="289" t="s">
        <v>145</v>
      </c>
      <c r="F161" s="285">
        <f t="shared" si="40"/>
        <v>42728</v>
      </c>
      <c r="G161" s="285">
        <f t="shared" si="41"/>
        <v>42733</v>
      </c>
      <c r="H161" s="289" t="s">
        <v>145</v>
      </c>
      <c r="I161" s="285">
        <f t="shared" si="42"/>
        <v>42738</v>
      </c>
      <c r="J161" s="285"/>
      <c r="K161" s="285">
        <f t="shared" si="43"/>
        <v>42740</v>
      </c>
    </row>
    <row r="162" spans="1:15" ht="25.5" customHeight="1">
      <c r="A162" s="959" t="s">
        <v>214</v>
      </c>
      <c r="B162" s="959"/>
      <c r="C162" s="292"/>
      <c r="D162" s="293">
        <f t="shared" si="39"/>
        <v>42731</v>
      </c>
      <c r="E162" s="289" t="s">
        <v>145</v>
      </c>
      <c r="F162" s="285">
        <f t="shared" si="40"/>
        <v>42735</v>
      </c>
      <c r="G162" s="285">
        <f t="shared" si="41"/>
        <v>42740</v>
      </c>
      <c r="H162" s="289" t="s">
        <v>145</v>
      </c>
      <c r="I162" s="285">
        <f t="shared" si="42"/>
        <v>42745</v>
      </c>
      <c r="J162" s="285"/>
      <c r="K162" s="285">
        <f t="shared" si="43"/>
        <v>42747</v>
      </c>
    </row>
    <row r="163" spans="1:15" ht="25.5" customHeight="1">
      <c r="A163" s="952" t="s">
        <v>674</v>
      </c>
      <c r="B163" s="952"/>
      <c r="C163" s="291" t="s">
        <v>1042</v>
      </c>
      <c r="D163" s="293">
        <f t="shared" si="39"/>
        <v>42738</v>
      </c>
      <c r="E163" s="289" t="s">
        <v>145</v>
      </c>
      <c r="F163" s="285">
        <f t="shared" si="40"/>
        <v>42742</v>
      </c>
      <c r="G163" s="285">
        <f t="shared" si="41"/>
        <v>42747</v>
      </c>
      <c r="H163" s="289" t="s">
        <v>145</v>
      </c>
      <c r="I163" s="285">
        <f t="shared" si="42"/>
        <v>42752</v>
      </c>
      <c r="J163" s="285"/>
      <c r="K163" s="285">
        <f t="shared" si="43"/>
        <v>42754</v>
      </c>
    </row>
    <row r="164" spans="1:15" ht="25.5" customHeight="1">
      <c r="A164" s="952" t="s">
        <v>744</v>
      </c>
      <c r="B164" s="952"/>
      <c r="C164" s="291" t="s">
        <v>967</v>
      </c>
      <c r="D164" s="293">
        <f t="shared" si="39"/>
        <v>42745</v>
      </c>
      <c r="E164" s="289" t="s">
        <v>145</v>
      </c>
      <c r="F164" s="285">
        <f t="shared" si="40"/>
        <v>42749</v>
      </c>
      <c r="G164" s="285">
        <f t="shared" si="41"/>
        <v>42754</v>
      </c>
      <c r="H164" s="289" t="s">
        <v>145</v>
      </c>
      <c r="I164" s="285">
        <f t="shared" si="42"/>
        <v>42759</v>
      </c>
      <c r="J164" s="285"/>
      <c r="K164" s="285">
        <f t="shared" si="43"/>
        <v>42761</v>
      </c>
    </row>
    <row r="165" spans="1:15" ht="25.5" customHeight="1">
      <c r="A165" s="308"/>
      <c r="B165" s="308"/>
      <c r="C165" s="309"/>
      <c r="D165" s="310"/>
      <c r="E165" s="307"/>
      <c r="F165" s="307"/>
      <c r="G165" s="307"/>
      <c r="H165" s="307"/>
      <c r="I165" s="311"/>
      <c r="J165" s="311"/>
      <c r="K165" s="311"/>
    </row>
    <row r="166" spans="1:15" ht="16.5">
      <c r="A166" s="7" t="s">
        <v>238</v>
      </c>
      <c r="F166" s="30"/>
      <c r="G166" s="152"/>
      <c r="H166" s="152"/>
      <c r="I166" s="152"/>
      <c r="J166" s="152"/>
      <c r="K166" s="152"/>
      <c r="L166" s="152"/>
      <c r="M166" s="152"/>
    </row>
    <row r="168" spans="1:15" ht="16.5">
      <c r="A168" s="960" t="s">
        <v>1043</v>
      </c>
      <c r="B168" s="960"/>
      <c r="C168" s="960"/>
      <c r="D168" s="960"/>
      <c r="E168" s="960"/>
      <c r="F168" s="960"/>
      <c r="G168" s="960"/>
      <c r="H168" s="960"/>
      <c r="I168" s="317"/>
      <c r="J168" s="317"/>
      <c r="K168" s="317"/>
      <c r="L168" s="317"/>
      <c r="M168" s="317"/>
      <c r="N168" s="317"/>
    </row>
    <row r="169" spans="1:15" ht="16.5">
      <c r="A169" s="956" t="s">
        <v>1044</v>
      </c>
      <c r="B169" s="957"/>
      <c r="C169" s="957"/>
      <c r="D169" s="957"/>
      <c r="E169" s="957"/>
      <c r="F169" s="957"/>
      <c r="G169" s="957"/>
      <c r="H169" s="958"/>
      <c r="I169" s="318"/>
      <c r="J169" s="318"/>
      <c r="K169" s="318"/>
      <c r="L169" s="318"/>
      <c r="M169" s="318"/>
      <c r="N169" s="318"/>
    </row>
    <row r="170" spans="1:15" ht="16.5">
      <c r="A170" s="313" t="s">
        <v>1045</v>
      </c>
      <c r="B170" s="313"/>
      <c r="C170" s="313"/>
      <c r="D170" s="314"/>
      <c r="E170" s="315"/>
      <c r="F170" s="315"/>
      <c r="G170" s="315"/>
      <c r="H170" s="316"/>
      <c r="I170" s="318"/>
      <c r="J170" s="318"/>
      <c r="K170" s="318"/>
      <c r="L170" s="318"/>
      <c r="M170" s="318"/>
      <c r="N170" s="318"/>
    </row>
    <row r="171" spans="1:15" ht="16.5">
      <c r="A171" s="953" t="s">
        <v>1046</v>
      </c>
      <c r="B171" s="954"/>
      <c r="C171" s="954"/>
      <c r="D171" s="954"/>
      <c r="E171" s="954"/>
      <c r="F171" s="954"/>
      <c r="G171" s="954"/>
      <c r="H171" s="955"/>
      <c r="I171" s="318"/>
      <c r="J171" s="318"/>
      <c r="K171" s="318"/>
      <c r="L171" s="318"/>
      <c r="M171" s="318"/>
      <c r="N171" s="318"/>
    </row>
    <row r="172" spans="1:15" ht="15.75">
      <c r="A172" s="63"/>
      <c r="B172" s="188"/>
      <c r="C172" s="184"/>
      <c r="D172" s="184"/>
      <c r="E172" s="184"/>
      <c r="F172" s="184"/>
      <c r="G172" s="184"/>
    </row>
    <row r="173" spans="1:15" ht="15.75">
      <c r="A173" s="63"/>
      <c r="B173" s="188" t="s">
        <v>946</v>
      </c>
      <c r="C173" s="184"/>
      <c r="D173" s="184"/>
      <c r="E173" s="184"/>
      <c r="F173" s="184"/>
      <c r="G173" s="184"/>
    </row>
    <row r="174" spans="1:15" ht="14.25">
      <c r="A174" s="184" t="s">
        <v>863</v>
      </c>
      <c r="B174" s="184"/>
      <c r="C174" s="184"/>
      <c r="D174" s="184"/>
      <c r="E174" s="184"/>
      <c r="F174" s="184"/>
      <c r="G174" s="184"/>
    </row>
    <row r="175" spans="1:15" s="63" customFormat="1" ht="14.25" hidden="1">
      <c r="A175" s="184" t="s">
        <v>790</v>
      </c>
      <c r="B175" s="184"/>
      <c r="C175" s="184" t="s">
        <v>793</v>
      </c>
      <c r="D175" s="184"/>
      <c r="E175" s="184"/>
      <c r="F175" s="184"/>
      <c r="G175" s="184"/>
      <c r="H175"/>
      <c r="I175"/>
      <c r="J175"/>
      <c r="K175"/>
      <c r="L175"/>
      <c r="M175"/>
      <c r="N175"/>
      <c r="O175" s="65"/>
    </row>
    <row r="176" spans="1:15" s="63" customFormat="1" ht="14.25">
      <c r="A176" s="184" t="s">
        <v>864</v>
      </c>
      <c r="B176" s="184"/>
      <c r="C176" s="185"/>
      <c r="D176" s="185"/>
      <c r="E176" s="185"/>
      <c r="F176" s="185"/>
      <c r="G176" s="185"/>
      <c r="H176"/>
      <c r="I176"/>
      <c r="J176"/>
      <c r="K176"/>
      <c r="L176"/>
      <c r="M176"/>
      <c r="N176"/>
      <c r="O176" s="65"/>
    </row>
    <row r="177" spans="1:15" s="63" customFormat="1" ht="14.25">
      <c r="A177" s="184" t="s">
        <v>865</v>
      </c>
      <c r="B177" s="184"/>
      <c r="C177" s="185"/>
      <c r="D177" s="185"/>
      <c r="E177" s="185"/>
      <c r="F177" s="185"/>
      <c r="G177" s="185"/>
      <c r="H177"/>
      <c r="I177"/>
      <c r="J177"/>
      <c r="K177"/>
      <c r="L177"/>
      <c r="M177"/>
      <c r="N177"/>
      <c r="O177" s="65"/>
    </row>
    <row r="178" spans="1:15" s="63" customFormat="1" ht="14.25">
      <c r="A178" s="184" t="s">
        <v>790</v>
      </c>
      <c r="B178" s="184"/>
      <c r="C178" s="185"/>
      <c r="D178" s="185"/>
      <c r="E178" s="185"/>
      <c r="F178" s="185"/>
      <c r="G178" s="185"/>
      <c r="H178" s="65"/>
      <c r="I178" s="65"/>
      <c r="J178" s="65"/>
      <c r="K178" s="65"/>
      <c r="L178" s="65"/>
      <c r="M178" s="65"/>
      <c r="N178" s="65"/>
    </row>
    <row r="179" spans="1:15" s="63" customFormat="1" ht="14.25">
      <c r="A179" s="184" t="s">
        <v>866</v>
      </c>
      <c r="B179" s="184"/>
      <c r="C179" s="184"/>
      <c r="D179" s="184"/>
      <c r="E179" s="184"/>
      <c r="F179" s="184"/>
      <c r="G179" s="184"/>
      <c r="H179" s="65"/>
      <c r="I179" s="65"/>
      <c r="J179" s="65"/>
      <c r="K179" s="65"/>
      <c r="L179" s="65"/>
      <c r="M179" s="65"/>
      <c r="N179" s="65"/>
    </row>
    <row r="180" spans="1:15" s="63" customFormat="1" ht="15.75">
      <c r="A180" s="184"/>
      <c r="B180" s="188"/>
      <c r="C180" s="184"/>
      <c r="D180" s="184"/>
      <c r="E180" s="184"/>
      <c r="F180" s="184"/>
      <c r="G180" s="184"/>
      <c r="H180" s="65"/>
      <c r="I180" s="65"/>
      <c r="J180" s="65"/>
      <c r="K180" s="65"/>
      <c r="L180" s="65"/>
      <c r="M180" s="65"/>
      <c r="N180" s="65"/>
      <c r="O180" s="65"/>
    </row>
    <row r="181" spans="1:15" s="63" customFormat="1" ht="15.75">
      <c r="A181" s="184"/>
      <c r="B181" s="188" t="s">
        <v>947</v>
      </c>
      <c r="C181" s="184"/>
      <c r="D181" s="184"/>
      <c r="E181" s="184"/>
      <c r="F181" s="184"/>
      <c r="G181" s="184"/>
      <c r="O181" s="64"/>
    </row>
    <row r="182" spans="1:15" s="63" customFormat="1" ht="14.25">
      <c r="A182" s="184" t="s">
        <v>797</v>
      </c>
      <c r="B182" s="184"/>
      <c r="C182" s="185"/>
      <c r="D182" s="185"/>
      <c r="E182" s="185"/>
      <c r="F182" s="185"/>
      <c r="G182" s="185"/>
    </row>
    <row r="183" spans="1:15" s="63" customFormat="1" ht="14.25" hidden="1">
      <c r="A183" s="187"/>
      <c r="B183" s="184"/>
      <c r="C183" s="185"/>
      <c r="D183" s="185"/>
      <c r="E183" s="185"/>
      <c r="F183" s="185"/>
      <c r="G183" s="185"/>
      <c r="H183" s="65"/>
      <c r="I183" s="65"/>
      <c r="J183" s="65"/>
      <c r="K183" s="65"/>
      <c r="L183" s="65"/>
      <c r="M183" s="65"/>
      <c r="N183" s="65"/>
    </row>
    <row r="184" spans="1:15" s="63" customFormat="1" ht="14.25" hidden="1">
      <c r="A184" s="187"/>
      <c r="B184" s="184"/>
      <c r="C184" s="185"/>
      <c r="D184" s="185"/>
      <c r="E184" s="185"/>
      <c r="F184" s="185"/>
      <c r="G184" s="185"/>
      <c r="H184" s="64"/>
      <c r="I184" s="64"/>
      <c r="J184" s="64"/>
      <c r="K184" s="64"/>
      <c r="L184" s="64"/>
      <c r="M184" s="64"/>
      <c r="N184" s="64"/>
    </row>
    <row r="185" spans="1:15" ht="14.25" hidden="1">
      <c r="A185" s="184"/>
      <c r="B185" s="184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"/>
    </row>
    <row r="186" spans="1:15" ht="14.25">
      <c r="A186" s="184" t="s">
        <v>800</v>
      </c>
      <c r="B186" s="184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</row>
    <row r="187" spans="1:15" ht="14.25">
      <c r="A187" s="184" t="s">
        <v>801</v>
      </c>
      <c r="B187" s="184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</row>
    <row r="188" spans="1:15" ht="14.25">
      <c r="A188" s="184" t="s">
        <v>802</v>
      </c>
      <c r="B188" s="184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</row>
    <row r="189" spans="1:15" ht="14.25">
      <c r="A189" s="184" t="s">
        <v>867</v>
      </c>
      <c r="B189" s="184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5" ht="14.25">
      <c r="A190" s="184" t="s">
        <v>868</v>
      </c>
      <c r="B190" s="184"/>
    </row>
    <row r="191" spans="1:15" ht="14.25">
      <c r="A191" s="184" t="s">
        <v>869</v>
      </c>
      <c r="B191" s="184"/>
    </row>
    <row r="192" spans="1:15" ht="15.75">
      <c r="A192" s="184" t="s">
        <v>870</v>
      </c>
      <c r="B192" s="188"/>
    </row>
    <row r="193" spans="1:2" ht="14.25">
      <c r="A193" s="184" t="s">
        <v>871</v>
      </c>
      <c r="B193" s="185"/>
    </row>
    <row r="194" spans="1:2" ht="14.25">
      <c r="A194" s="184" t="s">
        <v>872</v>
      </c>
      <c r="B194" s="185"/>
    </row>
    <row r="195" spans="1:2" ht="14.25">
      <c r="A195" s="184"/>
      <c r="B195" s="185"/>
    </row>
    <row r="196" spans="1:2" ht="15.75">
      <c r="A196" s="63"/>
      <c r="B196" s="188" t="s">
        <v>873</v>
      </c>
    </row>
    <row r="197" spans="1:2" ht="14.25">
      <c r="A197" s="184" t="s">
        <v>805</v>
      </c>
      <c r="B197" s="185"/>
    </row>
    <row r="198" spans="1:2" ht="14.25">
      <c r="A198" s="184" t="s">
        <v>806</v>
      </c>
      <c r="B198" s="185"/>
    </row>
  </sheetData>
  <sheetProtection password="C7EB" sheet="1"/>
  <mergeCells count="132">
    <mergeCell ref="A42:B42"/>
    <mergeCell ref="A41:B41"/>
    <mergeCell ref="A48:B48"/>
    <mergeCell ref="A56:B56"/>
    <mergeCell ref="A57:B57"/>
    <mergeCell ref="A53:B55"/>
    <mergeCell ref="A49:B49"/>
    <mergeCell ref="A89:B89"/>
    <mergeCell ref="A66:B66"/>
    <mergeCell ref="A67:B67"/>
    <mergeCell ref="A83:B83"/>
    <mergeCell ref="A44:B44"/>
    <mergeCell ref="A45:B45"/>
    <mergeCell ref="A46:B46"/>
    <mergeCell ref="A43:B43"/>
    <mergeCell ref="A58:B58"/>
    <mergeCell ref="A59:B59"/>
    <mergeCell ref="A87:B87"/>
    <mergeCell ref="A88:B88"/>
    <mergeCell ref="D21:D23"/>
    <mergeCell ref="A35:B37"/>
    <mergeCell ref="C35:C37"/>
    <mergeCell ref="C21:C23"/>
    <mergeCell ref="D35:D37"/>
    <mergeCell ref="A30:B30"/>
    <mergeCell ref="A40:B40"/>
    <mergeCell ref="A38:B38"/>
    <mergeCell ref="A21:B23"/>
    <mergeCell ref="A31:B31"/>
    <mergeCell ref="A39:B39"/>
    <mergeCell ref="A26:B26"/>
    <mergeCell ref="A24:B24"/>
    <mergeCell ref="A25:B25"/>
    <mergeCell ref="A27:B27"/>
    <mergeCell ref="A28:B28"/>
    <mergeCell ref="A29:B29"/>
    <mergeCell ref="A134:B134"/>
    <mergeCell ref="A62:B62"/>
    <mergeCell ref="A60:B60"/>
    <mergeCell ref="A61:B61"/>
    <mergeCell ref="A104:B104"/>
    <mergeCell ref="A105:B105"/>
    <mergeCell ref="A94:B94"/>
    <mergeCell ref="A95:B95"/>
    <mergeCell ref="A96:B96"/>
    <mergeCell ref="A97:B97"/>
    <mergeCell ref="A102:B102"/>
    <mergeCell ref="A103:B103"/>
    <mergeCell ref="A90:B90"/>
    <mergeCell ref="A64:B64"/>
    <mergeCell ref="A63:B63"/>
    <mergeCell ref="A116:B116"/>
    <mergeCell ref="A117:B117"/>
    <mergeCell ref="A118:B118"/>
    <mergeCell ref="A120:B120"/>
    <mergeCell ref="A119:B119"/>
    <mergeCell ref="A129:B129"/>
    <mergeCell ref="A122:B122"/>
    <mergeCell ref="A91:B91"/>
    <mergeCell ref="A92:B92"/>
    <mergeCell ref="C53:C55"/>
    <mergeCell ref="D53:D55"/>
    <mergeCell ref="A47:B47"/>
    <mergeCell ref="A72:B74"/>
    <mergeCell ref="A86:B86"/>
    <mergeCell ref="A81:B81"/>
    <mergeCell ref="A75:B75"/>
    <mergeCell ref="A76:B76"/>
    <mergeCell ref="A77:B77"/>
    <mergeCell ref="A85:B85"/>
    <mergeCell ref="A84:B84"/>
    <mergeCell ref="A78:B78"/>
    <mergeCell ref="A79:B79"/>
    <mergeCell ref="A80:B80"/>
    <mergeCell ref="A82:B82"/>
    <mergeCell ref="A65:B65"/>
    <mergeCell ref="C72:C74"/>
    <mergeCell ref="D72:D74"/>
    <mergeCell ref="A123:B123"/>
    <mergeCell ref="A124:B124"/>
    <mergeCell ref="A127:B127"/>
    <mergeCell ref="A106:B106"/>
    <mergeCell ref="A128:B128"/>
    <mergeCell ref="A121:B121"/>
    <mergeCell ref="A108:H108"/>
    <mergeCell ref="A126:B126"/>
    <mergeCell ref="C113:C115"/>
    <mergeCell ref="D113:D115"/>
    <mergeCell ref="A113:B115"/>
    <mergeCell ref="A93:B93"/>
    <mergeCell ref="A98:B98"/>
    <mergeCell ref="A99:B99"/>
    <mergeCell ref="A100:B100"/>
    <mergeCell ref="A101:B101"/>
    <mergeCell ref="A142:B142"/>
    <mergeCell ref="A141:B141"/>
    <mergeCell ref="A159:B159"/>
    <mergeCell ref="A160:B160"/>
    <mergeCell ref="A136:B136"/>
    <mergeCell ref="A132:B132"/>
    <mergeCell ref="A133:B133"/>
    <mergeCell ref="A125:B125"/>
    <mergeCell ref="A130:B130"/>
    <mergeCell ref="A135:B135"/>
    <mergeCell ref="A140:B140"/>
    <mergeCell ref="A143:B143"/>
    <mergeCell ref="A144:B144"/>
    <mergeCell ref="A137:B137"/>
    <mergeCell ref="A131:B131"/>
    <mergeCell ref="A138:B138"/>
    <mergeCell ref="A139:B139"/>
    <mergeCell ref="A149:B149"/>
    <mergeCell ref="A150:B150"/>
    <mergeCell ref="A147:B147"/>
    <mergeCell ref="A148:B148"/>
    <mergeCell ref="A151:B151"/>
    <mergeCell ref="A152:B152"/>
    <mergeCell ref="A153:B153"/>
    <mergeCell ref="A154:B154"/>
    <mergeCell ref="A145:B145"/>
    <mergeCell ref="A146:B146"/>
    <mergeCell ref="A171:H171"/>
    <mergeCell ref="A169:H169"/>
    <mergeCell ref="A155:B155"/>
    <mergeCell ref="A156:B156"/>
    <mergeCell ref="A157:B157"/>
    <mergeCell ref="A163:B163"/>
    <mergeCell ref="A164:B164"/>
    <mergeCell ref="A158:B158"/>
    <mergeCell ref="A161:B161"/>
    <mergeCell ref="A162:B162"/>
    <mergeCell ref="A168:H168"/>
  </mergeCells>
  <pageMargins left="0.21" right="0.2" top="0.2" bottom="0.2" header="0.2" footer="0.2"/>
  <pageSetup scale="56" orientation="landscape" r:id="rId1"/>
  <headerFooter alignWithMargins="0"/>
  <ignoredErrors>
    <ignoredError sqref="M29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tabColor rgb="FFFFC000"/>
    <pageSetUpPr fitToPage="1"/>
  </sheetPr>
  <dimension ref="A1:V223"/>
  <sheetViews>
    <sheetView view="pageBreakPreview" topLeftCell="A4" zoomScaleNormal="85" zoomScaleSheetLayoutView="100" workbookViewId="0"/>
  </sheetViews>
  <sheetFormatPr defaultRowHeight="12.75"/>
  <cols>
    <col min="1" max="1" width="16" customWidth="1"/>
    <col min="2" max="2" width="17.28515625" customWidth="1"/>
    <col min="3" max="3" width="11.5703125" bestFit="1" customWidth="1"/>
    <col min="4" max="4" width="14.5703125" customWidth="1"/>
    <col min="5" max="5" width="14.7109375" customWidth="1"/>
    <col min="6" max="6" width="15" customWidth="1"/>
    <col min="7" max="8" width="17" customWidth="1"/>
    <col min="9" max="9" width="15.7109375" hidden="1" customWidth="1"/>
    <col min="10" max="10" width="15.7109375" customWidth="1"/>
    <col min="11" max="11" width="16.28515625" customWidth="1"/>
    <col min="12" max="12" width="16.28515625" hidden="1" customWidth="1"/>
    <col min="13" max="13" width="24.28515625" customWidth="1"/>
  </cols>
  <sheetData>
    <row r="1" spans="1:15" ht="20.25">
      <c r="D1" s="9" t="s">
        <v>115</v>
      </c>
      <c r="E1" s="9"/>
      <c r="F1" s="9"/>
      <c r="G1" s="9"/>
      <c r="H1" s="9"/>
      <c r="I1" s="9"/>
      <c r="J1" s="9"/>
      <c r="K1" s="9"/>
    </row>
    <row r="2" spans="1:15" ht="14.25">
      <c r="D2" s="8" t="s">
        <v>116</v>
      </c>
      <c r="E2" s="8"/>
      <c r="F2" s="8"/>
      <c r="I2" s="6"/>
      <c r="J2" s="6"/>
      <c r="K2" s="6"/>
      <c r="L2" s="6"/>
      <c r="M2" s="6"/>
      <c r="N2" s="6"/>
      <c r="O2" s="6"/>
    </row>
    <row r="3" spans="1:15" ht="14.25">
      <c r="D3" s="8" t="s">
        <v>117</v>
      </c>
      <c r="E3" s="8"/>
      <c r="F3" s="8"/>
      <c r="I3" s="8"/>
      <c r="J3" s="8"/>
      <c r="K3" s="8"/>
      <c r="L3" s="8"/>
      <c r="M3" s="8"/>
      <c r="N3" s="8"/>
      <c r="O3" s="8"/>
    </row>
    <row r="5" spans="1:15" ht="15.75">
      <c r="A5" s="95" t="s">
        <v>118</v>
      </c>
    </row>
    <row r="6" spans="1:15" ht="15.75">
      <c r="A6" s="96" t="s">
        <v>1047</v>
      </c>
      <c r="B6" s="96" t="s">
        <v>374</v>
      </c>
      <c r="C6" s="96"/>
    </row>
    <row r="7" spans="1:15" ht="15.75">
      <c r="A7" s="96" t="s">
        <v>953</v>
      </c>
      <c r="B7" s="96" t="s">
        <v>1048</v>
      </c>
      <c r="C7" s="96"/>
    </row>
    <row r="9" spans="1:15" ht="24.95" customHeight="1">
      <c r="A9" s="51" t="s">
        <v>1049</v>
      </c>
      <c r="B9" s="1"/>
      <c r="C9" s="2"/>
      <c r="D9" s="3" t="s">
        <v>1050</v>
      </c>
      <c r="E9" s="3"/>
      <c r="F9" s="3"/>
      <c r="G9" s="160"/>
      <c r="H9" s="160"/>
      <c r="I9" s="53"/>
    </row>
    <row r="10" spans="1:15" s="14" customFormat="1" ht="24.95" hidden="1" customHeight="1">
      <c r="A10" s="792" t="s">
        <v>127</v>
      </c>
      <c r="B10" s="792"/>
      <c r="C10" s="792" t="s">
        <v>128</v>
      </c>
      <c r="D10" s="792" t="s">
        <v>73</v>
      </c>
      <c r="E10" s="511" t="s">
        <v>129</v>
      </c>
      <c r="F10" s="511"/>
      <c r="G10" s="23" t="s">
        <v>130</v>
      </c>
      <c r="H10" s="23" t="s">
        <v>131</v>
      </c>
      <c r="I10" s="23" t="s">
        <v>1051</v>
      </c>
      <c r="J10" s="23" t="s">
        <v>1052</v>
      </c>
      <c r="K10" s="23" t="s">
        <v>322</v>
      </c>
      <c r="L10" s="24" t="s">
        <v>812</v>
      </c>
    </row>
    <row r="11" spans="1:15" ht="15.75" hidden="1">
      <c r="A11" s="793"/>
      <c r="B11" s="793"/>
      <c r="C11" s="793"/>
      <c r="D11" s="793"/>
      <c r="E11" s="25" t="s">
        <v>132</v>
      </c>
      <c r="F11" s="25"/>
      <c r="G11" s="25" t="s">
        <v>133</v>
      </c>
      <c r="H11" s="25" t="s">
        <v>134</v>
      </c>
      <c r="I11" s="25" t="s">
        <v>559</v>
      </c>
      <c r="J11" s="25" t="s">
        <v>624</v>
      </c>
      <c r="K11" s="25" t="s">
        <v>624</v>
      </c>
      <c r="L11" s="26" t="s">
        <v>604</v>
      </c>
    </row>
    <row r="12" spans="1:15" s="13" customFormat="1" ht="20.100000000000001" hidden="1" customHeight="1">
      <c r="A12" s="794" t="s">
        <v>135</v>
      </c>
      <c r="B12" s="794"/>
      <c r="C12" s="15" t="s">
        <v>136</v>
      </c>
      <c r="D12" s="16">
        <v>39834</v>
      </c>
      <c r="E12" s="16"/>
      <c r="F12" s="16"/>
      <c r="G12" s="17">
        <f>D12+3</f>
        <v>39837</v>
      </c>
      <c r="H12" s="17"/>
      <c r="I12" s="17">
        <f>D12+8</f>
        <v>39842</v>
      </c>
      <c r="J12" s="17">
        <f>D12+11</f>
        <v>39845</v>
      </c>
      <c r="K12" s="17">
        <f>J12</f>
        <v>39845</v>
      </c>
      <c r="L12" s="18">
        <f>D12+13</f>
        <v>39847</v>
      </c>
    </row>
    <row r="13" spans="1:15" s="13" customFormat="1" ht="20.100000000000001" hidden="1" customHeight="1">
      <c r="A13" s="786" t="s">
        <v>137</v>
      </c>
      <c r="B13" s="786"/>
      <c r="C13" s="19" t="s">
        <v>138</v>
      </c>
      <c r="D13" s="20">
        <f>D12+7</f>
        <v>39841</v>
      </c>
      <c r="E13" s="20"/>
      <c r="F13" s="20"/>
      <c r="G13" s="21">
        <f>D13+3</f>
        <v>39844</v>
      </c>
      <c r="H13" s="21"/>
      <c r="I13" s="21">
        <f>D13+8</f>
        <v>39849</v>
      </c>
      <c r="J13" s="21">
        <f>D13+11</f>
        <v>39852</v>
      </c>
      <c r="K13" s="21">
        <f>D13+11</f>
        <v>39852</v>
      </c>
      <c r="L13" s="22">
        <f>D13+13</f>
        <v>39854</v>
      </c>
    </row>
    <row r="14" spans="1:15" s="13" customFormat="1" ht="16.5" hidden="1">
      <c r="A14" s="786" t="s">
        <v>139</v>
      </c>
      <c r="B14" s="786"/>
      <c r="C14" s="19" t="s">
        <v>140</v>
      </c>
      <c r="D14" s="20">
        <f>D13+7</f>
        <v>39848</v>
      </c>
      <c r="E14" s="20"/>
      <c r="F14" s="20"/>
      <c r="G14" s="21">
        <f>D14+3</f>
        <v>39851</v>
      </c>
      <c r="H14" s="21"/>
      <c r="I14" s="21">
        <f>D14+8</f>
        <v>39856</v>
      </c>
      <c r="J14" s="21">
        <f>D14+11</f>
        <v>39859</v>
      </c>
      <c r="K14" s="21">
        <f>D14+11</f>
        <v>39859</v>
      </c>
      <c r="L14" s="22">
        <f>D14+13</f>
        <v>39861</v>
      </c>
    </row>
    <row r="15" spans="1:15" s="13" customFormat="1" ht="16.5" hidden="1">
      <c r="A15" s="786" t="s">
        <v>135</v>
      </c>
      <c r="B15" s="786"/>
      <c r="C15" s="19" t="s">
        <v>141</v>
      </c>
      <c r="D15" s="20">
        <f>D14+9</f>
        <v>39857</v>
      </c>
      <c r="E15" s="20"/>
      <c r="F15" s="20"/>
      <c r="G15" s="21">
        <f>D15+3</f>
        <v>39860</v>
      </c>
      <c r="H15" s="21"/>
      <c r="I15" s="21">
        <f>G15+3</f>
        <v>39863</v>
      </c>
      <c r="J15" s="21" t="s">
        <v>143</v>
      </c>
      <c r="K15" s="21" t="s">
        <v>143</v>
      </c>
      <c r="L15" s="22" t="s">
        <v>143</v>
      </c>
    </row>
    <row r="16" spans="1:15" s="13" customFormat="1" ht="16.5" hidden="1">
      <c r="A16" s="786" t="s">
        <v>137</v>
      </c>
      <c r="B16" s="786"/>
      <c r="C16" s="19" t="s">
        <v>142</v>
      </c>
      <c r="D16" s="20">
        <f>D14+14</f>
        <v>39862</v>
      </c>
      <c r="E16" s="20"/>
      <c r="F16" s="20"/>
      <c r="G16" s="21" t="s">
        <v>143</v>
      </c>
      <c r="H16" s="21"/>
      <c r="I16" s="21">
        <f>D16+8</f>
        <v>39870</v>
      </c>
      <c r="J16" s="21">
        <f>D16+11</f>
        <v>39873</v>
      </c>
      <c r="K16" s="21">
        <f>D16+11</f>
        <v>39873</v>
      </c>
      <c r="L16" s="22">
        <f>D16+13</f>
        <v>39875</v>
      </c>
    </row>
    <row r="17" spans="1:22" s="13" customFormat="1" ht="16.5" hidden="1">
      <c r="A17" s="786" t="s">
        <v>139</v>
      </c>
      <c r="B17" s="786"/>
      <c r="C17" s="19" t="s">
        <v>144</v>
      </c>
      <c r="D17" s="20">
        <f t="shared" ref="D17:D28" si="0">D16+7</f>
        <v>39869</v>
      </c>
      <c r="E17" s="31"/>
      <c r="F17" s="31"/>
      <c r="G17" s="795" t="s">
        <v>145</v>
      </c>
      <c r="H17" s="796"/>
      <c r="I17" s="796"/>
      <c r="J17" s="796"/>
      <c r="K17" s="796"/>
      <c r="L17" s="983"/>
    </row>
    <row r="18" spans="1:22" s="13" customFormat="1" ht="16.5" hidden="1">
      <c r="A18" s="786" t="s">
        <v>137</v>
      </c>
      <c r="B18" s="786"/>
      <c r="C18" s="19" t="s">
        <v>146</v>
      </c>
      <c r="D18" s="20">
        <f t="shared" si="0"/>
        <v>39876</v>
      </c>
      <c r="E18" s="20"/>
      <c r="F18" s="20"/>
      <c r="G18" s="21">
        <f t="shared" ref="G18:G57" si="1">D18+3</f>
        <v>39879</v>
      </c>
      <c r="H18" s="21"/>
      <c r="I18" s="21">
        <f t="shared" ref="I18:I28" si="2">D18+8</f>
        <v>39884</v>
      </c>
      <c r="J18" s="21">
        <f t="shared" ref="J18:J28" si="3">D18+11</f>
        <v>39887</v>
      </c>
      <c r="K18" s="21">
        <f t="shared" ref="K18:K28" si="4">D18+11</f>
        <v>39887</v>
      </c>
      <c r="L18" s="22">
        <f t="shared" ref="L18:L28" si="5">D18+13</f>
        <v>39889</v>
      </c>
    </row>
    <row r="19" spans="1:22" s="13" customFormat="1" ht="16.5" hidden="1">
      <c r="A19" s="786" t="s">
        <v>135</v>
      </c>
      <c r="B19" s="786"/>
      <c r="C19" s="19" t="s">
        <v>147</v>
      </c>
      <c r="D19" s="20">
        <f t="shared" si="0"/>
        <v>39883</v>
      </c>
      <c r="E19" s="20"/>
      <c r="F19" s="20"/>
      <c r="G19" s="21">
        <f t="shared" si="1"/>
        <v>39886</v>
      </c>
      <c r="H19" s="21"/>
      <c r="I19" s="21">
        <f t="shared" si="2"/>
        <v>39891</v>
      </c>
      <c r="J19" s="21">
        <f t="shared" si="3"/>
        <v>39894</v>
      </c>
      <c r="K19" s="21">
        <f t="shared" si="4"/>
        <v>39894</v>
      </c>
      <c r="L19" s="22">
        <f t="shared" si="5"/>
        <v>39896</v>
      </c>
    </row>
    <row r="20" spans="1:22" s="13" customFormat="1" ht="16.5" hidden="1">
      <c r="A20" s="786" t="s">
        <v>139</v>
      </c>
      <c r="B20" s="786"/>
      <c r="C20" s="19" t="s">
        <v>148</v>
      </c>
      <c r="D20" s="20">
        <f t="shared" si="0"/>
        <v>39890</v>
      </c>
      <c r="E20" s="20"/>
      <c r="F20" s="20"/>
      <c r="G20" s="21">
        <f t="shared" si="1"/>
        <v>39893</v>
      </c>
      <c r="H20" s="21"/>
      <c r="I20" s="21">
        <f t="shared" si="2"/>
        <v>39898</v>
      </c>
      <c r="J20" s="21">
        <f t="shared" si="3"/>
        <v>39901</v>
      </c>
      <c r="K20" s="21">
        <f t="shared" si="4"/>
        <v>39901</v>
      </c>
      <c r="L20" s="22">
        <f t="shared" si="5"/>
        <v>39903</v>
      </c>
    </row>
    <row r="21" spans="1:22" s="13" customFormat="1" ht="16.5" hidden="1">
      <c r="A21" s="786" t="s">
        <v>137</v>
      </c>
      <c r="B21" s="786"/>
      <c r="C21" s="19" t="s">
        <v>149</v>
      </c>
      <c r="D21" s="20">
        <f t="shared" si="0"/>
        <v>39897</v>
      </c>
      <c r="E21" s="20"/>
      <c r="F21" s="20"/>
      <c r="G21" s="21">
        <f t="shared" si="1"/>
        <v>39900</v>
      </c>
      <c r="H21" s="21"/>
      <c r="I21" s="21">
        <f t="shared" si="2"/>
        <v>39905</v>
      </c>
      <c r="J21" s="21">
        <f t="shared" si="3"/>
        <v>39908</v>
      </c>
      <c r="K21" s="21">
        <f t="shared" si="4"/>
        <v>39908</v>
      </c>
      <c r="L21" s="22">
        <f t="shared" si="5"/>
        <v>39910</v>
      </c>
    </row>
    <row r="22" spans="1:22" s="13" customFormat="1" ht="16.5" hidden="1">
      <c r="A22" s="786" t="s">
        <v>135</v>
      </c>
      <c r="B22" s="786"/>
      <c r="C22" s="19" t="s">
        <v>150</v>
      </c>
      <c r="D22" s="20">
        <f t="shared" si="0"/>
        <v>39904</v>
      </c>
      <c r="E22" s="20"/>
      <c r="F22" s="20"/>
      <c r="G22" s="21">
        <f t="shared" si="1"/>
        <v>39907</v>
      </c>
      <c r="H22" s="21"/>
      <c r="I22" s="21">
        <f t="shared" si="2"/>
        <v>39912</v>
      </c>
      <c r="J22" s="21">
        <f t="shared" si="3"/>
        <v>39915</v>
      </c>
      <c r="K22" s="21">
        <f t="shared" si="4"/>
        <v>39915</v>
      </c>
      <c r="L22" s="22">
        <f t="shared" si="5"/>
        <v>39917</v>
      </c>
    </row>
    <row r="23" spans="1:22" s="13" customFormat="1" ht="16.5" hidden="1">
      <c r="A23" s="786" t="s">
        <v>139</v>
      </c>
      <c r="B23" s="786"/>
      <c r="C23" s="19" t="s">
        <v>151</v>
      </c>
      <c r="D23" s="20">
        <f t="shared" si="0"/>
        <v>39911</v>
      </c>
      <c r="E23" s="20"/>
      <c r="F23" s="20"/>
      <c r="G23" s="21">
        <f t="shared" si="1"/>
        <v>39914</v>
      </c>
      <c r="H23" s="21"/>
      <c r="I23" s="21">
        <f t="shared" si="2"/>
        <v>39919</v>
      </c>
      <c r="J23" s="21">
        <f t="shared" si="3"/>
        <v>39922</v>
      </c>
      <c r="K23" s="21">
        <f t="shared" si="4"/>
        <v>39922</v>
      </c>
      <c r="L23" s="22">
        <f t="shared" si="5"/>
        <v>39924</v>
      </c>
    </row>
    <row r="24" spans="1:22" ht="16.5" hidden="1">
      <c r="A24" s="786" t="s">
        <v>137</v>
      </c>
      <c r="B24" s="786"/>
      <c r="C24" s="19" t="s">
        <v>152</v>
      </c>
      <c r="D24" s="20">
        <f t="shared" si="0"/>
        <v>39918</v>
      </c>
      <c r="E24" s="20"/>
      <c r="F24" s="20"/>
      <c r="G24" s="21">
        <f t="shared" si="1"/>
        <v>39921</v>
      </c>
      <c r="H24" s="21"/>
      <c r="I24" s="21">
        <f t="shared" si="2"/>
        <v>39926</v>
      </c>
      <c r="J24" s="21">
        <f t="shared" si="3"/>
        <v>39929</v>
      </c>
      <c r="K24" s="21">
        <f t="shared" si="4"/>
        <v>39929</v>
      </c>
      <c r="L24" s="22">
        <f t="shared" si="5"/>
        <v>39931</v>
      </c>
    </row>
    <row r="25" spans="1:22" ht="16.5" hidden="1">
      <c r="A25" s="786" t="s">
        <v>135</v>
      </c>
      <c r="B25" s="786"/>
      <c r="C25" s="19" t="s">
        <v>153</v>
      </c>
      <c r="D25" s="20">
        <f t="shared" si="0"/>
        <v>39925</v>
      </c>
      <c r="E25" s="20"/>
      <c r="F25" s="20"/>
      <c r="G25" s="21">
        <f t="shared" si="1"/>
        <v>39928</v>
      </c>
      <c r="H25" s="21"/>
      <c r="I25" s="21">
        <f t="shared" si="2"/>
        <v>39933</v>
      </c>
      <c r="J25" s="21">
        <f t="shared" si="3"/>
        <v>39936</v>
      </c>
      <c r="K25" s="21">
        <f t="shared" si="4"/>
        <v>39936</v>
      </c>
      <c r="L25" s="22">
        <f t="shared" si="5"/>
        <v>39938</v>
      </c>
    </row>
    <row r="26" spans="1:22" ht="16.5" hidden="1">
      <c r="A26" s="786" t="s">
        <v>139</v>
      </c>
      <c r="B26" s="786"/>
      <c r="C26" s="19" t="s">
        <v>154</v>
      </c>
      <c r="D26" s="20">
        <f t="shared" si="0"/>
        <v>39932</v>
      </c>
      <c r="E26" s="20"/>
      <c r="F26" s="20"/>
      <c r="G26" s="21">
        <f t="shared" si="1"/>
        <v>39935</v>
      </c>
      <c r="H26" s="21"/>
      <c r="I26" s="21">
        <f t="shared" si="2"/>
        <v>39940</v>
      </c>
      <c r="J26" s="21">
        <f t="shared" si="3"/>
        <v>39943</v>
      </c>
      <c r="K26" s="21">
        <f t="shared" si="4"/>
        <v>39943</v>
      </c>
      <c r="L26" s="22">
        <f t="shared" si="5"/>
        <v>39945</v>
      </c>
      <c r="O26" s="28"/>
      <c r="P26" s="29"/>
      <c r="Q26" s="30"/>
      <c r="R26" s="30"/>
      <c r="S26" s="30"/>
      <c r="T26" s="30"/>
      <c r="U26" s="30"/>
      <c r="V26" s="30"/>
    </row>
    <row r="27" spans="1:22" ht="16.5" hidden="1">
      <c r="A27" s="786" t="s">
        <v>137</v>
      </c>
      <c r="B27" s="786"/>
      <c r="C27" s="19" t="s">
        <v>155</v>
      </c>
      <c r="D27" s="20">
        <f t="shared" si="0"/>
        <v>39939</v>
      </c>
      <c r="E27" s="20"/>
      <c r="F27" s="20"/>
      <c r="G27" s="21">
        <f t="shared" si="1"/>
        <v>39942</v>
      </c>
      <c r="H27" s="21"/>
      <c r="I27" s="21">
        <f t="shared" si="2"/>
        <v>39947</v>
      </c>
      <c r="J27" s="21">
        <f t="shared" si="3"/>
        <v>39950</v>
      </c>
      <c r="K27" s="21">
        <f t="shared" si="4"/>
        <v>39950</v>
      </c>
      <c r="L27" s="22">
        <f t="shared" si="5"/>
        <v>39952</v>
      </c>
    </row>
    <row r="28" spans="1:22" ht="16.5" hidden="1">
      <c r="A28" s="786" t="s">
        <v>135</v>
      </c>
      <c r="B28" s="786"/>
      <c r="C28" s="19" t="s">
        <v>156</v>
      </c>
      <c r="D28" s="20">
        <f t="shared" si="0"/>
        <v>39946</v>
      </c>
      <c r="E28" s="20"/>
      <c r="F28" s="20"/>
      <c r="G28" s="21">
        <f t="shared" si="1"/>
        <v>39949</v>
      </c>
      <c r="H28" s="21"/>
      <c r="I28" s="21">
        <f t="shared" si="2"/>
        <v>39954</v>
      </c>
      <c r="J28" s="21">
        <f t="shared" si="3"/>
        <v>39957</v>
      </c>
      <c r="K28" s="21">
        <f t="shared" si="4"/>
        <v>39957</v>
      </c>
      <c r="L28" s="22">
        <f t="shared" si="5"/>
        <v>39959</v>
      </c>
    </row>
    <row r="29" spans="1:22" ht="16.5" hidden="1">
      <c r="A29" s="786" t="s">
        <v>139</v>
      </c>
      <c r="B29" s="786"/>
      <c r="C29" s="19" t="s">
        <v>157</v>
      </c>
      <c r="D29" s="20">
        <f>D28+8</f>
        <v>39954</v>
      </c>
      <c r="E29" s="21">
        <f t="shared" ref="E29:E57" si="6">D29+2</f>
        <v>39956</v>
      </c>
      <c r="F29" s="21"/>
      <c r="G29" s="21">
        <f t="shared" si="1"/>
        <v>39957</v>
      </c>
      <c r="H29" s="21"/>
      <c r="I29" s="21">
        <f t="shared" ref="I29:I66" si="7">D29+6</f>
        <v>39960</v>
      </c>
      <c r="J29" s="21">
        <f t="shared" ref="J29:J57" si="8">D29+10</f>
        <v>39964</v>
      </c>
      <c r="K29" s="21">
        <f t="shared" ref="K29:K57" si="9">D29+10</f>
        <v>39964</v>
      </c>
      <c r="L29" s="22">
        <f t="shared" ref="L29:L57" si="10">D29+12</f>
        <v>39966</v>
      </c>
    </row>
    <row r="30" spans="1:22" ht="16.5" hidden="1">
      <c r="A30" s="787" t="s">
        <v>137</v>
      </c>
      <c r="B30" s="788"/>
      <c r="C30" s="19" t="s">
        <v>158</v>
      </c>
      <c r="D30" s="20">
        <f t="shared" ref="D30:D60" si="11">D29+7</f>
        <v>39961</v>
      </c>
      <c r="E30" s="21">
        <f t="shared" si="6"/>
        <v>39963</v>
      </c>
      <c r="F30" s="21"/>
      <c r="G30" s="21">
        <f t="shared" si="1"/>
        <v>39964</v>
      </c>
      <c r="H30" s="21"/>
      <c r="I30" s="21">
        <f t="shared" si="7"/>
        <v>39967</v>
      </c>
      <c r="J30" s="21">
        <f t="shared" si="8"/>
        <v>39971</v>
      </c>
      <c r="K30" s="21">
        <f t="shared" si="9"/>
        <v>39971</v>
      </c>
      <c r="L30" s="22">
        <f t="shared" si="10"/>
        <v>39973</v>
      </c>
    </row>
    <row r="31" spans="1:22" ht="16.5" hidden="1">
      <c r="A31" s="787" t="s">
        <v>135</v>
      </c>
      <c r="B31" s="788"/>
      <c r="C31" s="27" t="s">
        <v>159</v>
      </c>
      <c r="D31" s="20">
        <f t="shared" si="11"/>
        <v>39968</v>
      </c>
      <c r="E31" s="21">
        <f t="shared" si="6"/>
        <v>39970</v>
      </c>
      <c r="F31" s="21"/>
      <c r="G31" s="21">
        <f t="shared" si="1"/>
        <v>39971</v>
      </c>
      <c r="H31" s="21"/>
      <c r="I31" s="21">
        <f t="shared" si="7"/>
        <v>39974</v>
      </c>
      <c r="J31" s="21">
        <f t="shared" si="8"/>
        <v>39978</v>
      </c>
      <c r="K31" s="21">
        <f t="shared" si="9"/>
        <v>39978</v>
      </c>
      <c r="L31" s="22">
        <f t="shared" si="10"/>
        <v>39980</v>
      </c>
    </row>
    <row r="32" spans="1:22" ht="16.5" hidden="1">
      <c r="A32" s="786" t="s">
        <v>139</v>
      </c>
      <c r="B32" s="786"/>
      <c r="C32" s="19" t="s">
        <v>160</v>
      </c>
      <c r="D32" s="20">
        <f t="shared" si="11"/>
        <v>39975</v>
      </c>
      <c r="E32" s="21">
        <f t="shared" si="6"/>
        <v>39977</v>
      </c>
      <c r="F32" s="21"/>
      <c r="G32" s="21">
        <f t="shared" si="1"/>
        <v>39978</v>
      </c>
      <c r="H32" s="21"/>
      <c r="I32" s="21">
        <f t="shared" si="7"/>
        <v>39981</v>
      </c>
      <c r="J32" s="21">
        <f t="shared" si="8"/>
        <v>39985</v>
      </c>
      <c r="K32" s="21">
        <f t="shared" si="9"/>
        <v>39985</v>
      </c>
      <c r="L32" s="22">
        <f t="shared" si="10"/>
        <v>39987</v>
      </c>
    </row>
    <row r="33" spans="1:12" ht="16.5" hidden="1">
      <c r="A33" s="786" t="s">
        <v>137</v>
      </c>
      <c r="B33" s="786"/>
      <c r="C33" s="19" t="s">
        <v>161</v>
      </c>
      <c r="D33" s="20">
        <f t="shared" si="11"/>
        <v>39982</v>
      </c>
      <c r="E33" s="21">
        <f t="shared" si="6"/>
        <v>39984</v>
      </c>
      <c r="F33" s="21"/>
      <c r="G33" s="21">
        <f t="shared" si="1"/>
        <v>39985</v>
      </c>
      <c r="H33" s="21"/>
      <c r="I33" s="21">
        <f t="shared" si="7"/>
        <v>39988</v>
      </c>
      <c r="J33" s="21">
        <f t="shared" si="8"/>
        <v>39992</v>
      </c>
      <c r="K33" s="21">
        <f t="shared" si="9"/>
        <v>39992</v>
      </c>
      <c r="L33" s="22">
        <f t="shared" si="10"/>
        <v>39994</v>
      </c>
    </row>
    <row r="34" spans="1:12" ht="16.5" hidden="1">
      <c r="A34" s="786" t="s">
        <v>135</v>
      </c>
      <c r="B34" s="786"/>
      <c r="C34" s="19" t="s">
        <v>162</v>
      </c>
      <c r="D34" s="20">
        <f t="shared" si="11"/>
        <v>39989</v>
      </c>
      <c r="E34" s="21">
        <f t="shared" si="6"/>
        <v>39991</v>
      </c>
      <c r="F34" s="21"/>
      <c r="G34" s="21">
        <f t="shared" si="1"/>
        <v>39992</v>
      </c>
      <c r="H34" s="21"/>
      <c r="I34" s="21">
        <f t="shared" si="7"/>
        <v>39995</v>
      </c>
      <c r="J34" s="21">
        <f t="shared" si="8"/>
        <v>39999</v>
      </c>
      <c r="K34" s="21">
        <f t="shared" si="9"/>
        <v>39999</v>
      </c>
      <c r="L34" s="22">
        <f t="shared" si="10"/>
        <v>40001</v>
      </c>
    </row>
    <row r="35" spans="1:12" ht="16.5" hidden="1">
      <c r="A35" s="786" t="s">
        <v>139</v>
      </c>
      <c r="B35" s="786"/>
      <c r="C35" s="19" t="s">
        <v>163</v>
      </c>
      <c r="D35" s="20">
        <f t="shared" si="11"/>
        <v>39996</v>
      </c>
      <c r="E35" s="21">
        <f t="shared" si="6"/>
        <v>39998</v>
      </c>
      <c r="F35" s="21"/>
      <c r="G35" s="21">
        <f t="shared" si="1"/>
        <v>39999</v>
      </c>
      <c r="H35" s="21"/>
      <c r="I35" s="21">
        <f t="shared" si="7"/>
        <v>40002</v>
      </c>
      <c r="J35" s="21">
        <f t="shared" si="8"/>
        <v>40006</v>
      </c>
      <c r="K35" s="21">
        <f t="shared" si="9"/>
        <v>40006</v>
      </c>
      <c r="L35" s="22">
        <f t="shared" si="10"/>
        <v>40008</v>
      </c>
    </row>
    <row r="36" spans="1:12" ht="16.5" hidden="1">
      <c r="A36" s="786" t="s">
        <v>137</v>
      </c>
      <c r="B36" s="786"/>
      <c r="C36" s="19" t="s">
        <v>164</v>
      </c>
      <c r="D36" s="20">
        <f t="shared" si="11"/>
        <v>40003</v>
      </c>
      <c r="E36" s="21">
        <f t="shared" si="6"/>
        <v>40005</v>
      </c>
      <c r="F36" s="21"/>
      <c r="G36" s="21">
        <f t="shared" si="1"/>
        <v>40006</v>
      </c>
      <c r="H36" s="21"/>
      <c r="I36" s="21">
        <f t="shared" si="7"/>
        <v>40009</v>
      </c>
      <c r="J36" s="21">
        <f t="shared" si="8"/>
        <v>40013</v>
      </c>
      <c r="K36" s="21">
        <f t="shared" si="9"/>
        <v>40013</v>
      </c>
      <c r="L36" s="22">
        <f t="shared" si="10"/>
        <v>40015</v>
      </c>
    </row>
    <row r="37" spans="1:12" ht="16.5" hidden="1">
      <c r="A37" s="786" t="s">
        <v>135</v>
      </c>
      <c r="B37" s="786"/>
      <c r="C37" s="19" t="s">
        <v>165</v>
      </c>
      <c r="D37" s="20">
        <f t="shared" si="11"/>
        <v>40010</v>
      </c>
      <c r="E37" s="21">
        <f t="shared" si="6"/>
        <v>40012</v>
      </c>
      <c r="F37" s="21"/>
      <c r="G37" s="21">
        <f t="shared" si="1"/>
        <v>40013</v>
      </c>
      <c r="H37" s="21"/>
      <c r="I37" s="21">
        <f t="shared" si="7"/>
        <v>40016</v>
      </c>
      <c r="J37" s="21">
        <f t="shared" si="8"/>
        <v>40020</v>
      </c>
      <c r="K37" s="21">
        <f t="shared" si="9"/>
        <v>40020</v>
      </c>
      <c r="L37" s="22">
        <f t="shared" si="10"/>
        <v>40022</v>
      </c>
    </row>
    <row r="38" spans="1:12" ht="16.5" hidden="1">
      <c r="A38" s="786" t="s">
        <v>139</v>
      </c>
      <c r="B38" s="786"/>
      <c r="C38" s="19" t="s">
        <v>166</v>
      </c>
      <c r="D38" s="20">
        <f t="shared" si="11"/>
        <v>40017</v>
      </c>
      <c r="E38" s="21">
        <f t="shared" si="6"/>
        <v>40019</v>
      </c>
      <c r="F38" s="21"/>
      <c r="G38" s="21">
        <f t="shared" si="1"/>
        <v>40020</v>
      </c>
      <c r="H38" s="21"/>
      <c r="I38" s="21">
        <f t="shared" si="7"/>
        <v>40023</v>
      </c>
      <c r="J38" s="21">
        <f t="shared" si="8"/>
        <v>40027</v>
      </c>
      <c r="K38" s="21">
        <f t="shared" si="9"/>
        <v>40027</v>
      </c>
      <c r="L38" s="22">
        <f t="shared" si="10"/>
        <v>40029</v>
      </c>
    </row>
    <row r="39" spans="1:12" ht="16.5" hidden="1">
      <c r="A39" s="786" t="s">
        <v>137</v>
      </c>
      <c r="B39" s="786"/>
      <c r="C39" s="19" t="s">
        <v>167</v>
      </c>
      <c r="D39" s="20">
        <f t="shared" si="11"/>
        <v>40024</v>
      </c>
      <c r="E39" s="21">
        <f t="shared" si="6"/>
        <v>40026</v>
      </c>
      <c r="F39" s="21"/>
      <c r="G39" s="21">
        <f t="shared" si="1"/>
        <v>40027</v>
      </c>
      <c r="H39" s="21"/>
      <c r="I39" s="21">
        <f t="shared" si="7"/>
        <v>40030</v>
      </c>
      <c r="J39" s="21">
        <f t="shared" si="8"/>
        <v>40034</v>
      </c>
      <c r="K39" s="21">
        <f t="shared" si="9"/>
        <v>40034</v>
      </c>
      <c r="L39" s="22">
        <f t="shared" si="10"/>
        <v>40036</v>
      </c>
    </row>
    <row r="40" spans="1:12" ht="16.5" hidden="1">
      <c r="A40" s="786" t="s">
        <v>135</v>
      </c>
      <c r="B40" s="786"/>
      <c r="C40" s="19" t="s">
        <v>168</v>
      </c>
      <c r="D40" s="20">
        <f t="shared" si="11"/>
        <v>40031</v>
      </c>
      <c r="E40" s="21">
        <f t="shared" si="6"/>
        <v>40033</v>
      </c>
      <c r="F40" s="21"/>
      <c r="G40" s="21">
        <f t="shared" si="1"/>
        <v>40034</v>
      </c>
      <c r="H40" s="21"/>
      <c r="I40" s="21">
        <f t="shared" si="7"/>
        <v>40037</v>
      </c>
      <c r="J40" s="21">
        <f t="shared" si="8"/>
        <v>40041</v>
      </c>
      <c r="K40" s="21">
        <f t="shared" si="9"/>
        <v>40041</v>
      </c>
      <c r="L40" s="22">
        <f t="shared" si="10"/>
        <v>40043</v>
      </c>
    </row>
    <row r="41" spans="1:12" ht="16.5" hidden="1">
      <c r="A41" s="787" t="s">
        <v>139</v>
      </c>
      <c r="B41" s="788"/>
      <c r="C41" s="19" t="s">
        <v>169</v>
      </c>
      <c r="D41" s="20">
        <f t="shared" si="11"/>
        <v>40038</v>
      </c>
      <c r="E41" s="21">
        <f t="shared" si="6"/>
        <v>40040</v>
      </c>
      <c r="F41" s="21"/>
      <c r="G41" s="21">
        <f t="shared" si="1"/>
        <v>40041</v>
      </c>
      <c r="H41" s="21"/>
      <c r="I41" s="21">
        <f t="shared" si="7"/>
        <v>40044</v>
      </c>
      <c r="J41" s="21">
        <f t="shared" si="8"/>
        <v>40048</v>
      </c>
      <c r="K41" s="21">
        <f t="shared" si="9"/>
        <v>40048</v>
      </c>
      <c r="L41" s="21">
        <f t="shared" si="10"/>
        <v>40050</v>
      </c>
    </row>
    <row r="42" spans="1:12" ht="16.5" hidden="1">
      <c r="A42" s="786" t="s">
        <v>137</v>
      </c>
      <c r="B42" s="786"/>
      <c r="C42" s="19" t="s">
        <v>170</v>
      </c>
      <c r="D42" s="20">
        <f t="shared" si="11"/>
        <v>40045</v>
      </c>
      <c r="E42" s="21">
        <f t="shared" si="6"/>
        <v>40047</v>
      </c>
      <c r="F42" s="21"/>
      <c r="G42" s="21">
        <f t="shared" si="1"/>
        <v>40048</v>
      </c>
      <c r="H42" s="21"/>
      <c r="I42" s="21">
        <f t="shared" si="7"/>
        <v>40051</v>
      </c>
      <c r="J42" s="21">
        <f t="shared" si="8"/>
        <v>40055</v>
      </c>
      <c r="K42" s="21">
        <f t="shared" si="9"/>
        <v>40055</v>
      </c>
      <c r="L42" s="21">
        <f t="shared" si="10"/>
        <v>40057</v>
      </c>
    </row>
    <row r="43" spans="1:12" ht="16.5" hidden="1">
      <c r="A43" s="786" t="s">
        <v>135</v>
      </c>
      <c r="B43" s="786"/>
      <c r="C43" s="19" t="s">
        <v>171</v>
      </c>
      <c r="D43" s="20">
        <f t="shared" si="11"/>
        <v>40052</v>
      </c>
      <c r="E43" s="21">
        <f t="shared" si="6"/>
        <v>40054</v>
      </c>
      <c r="F43" s="21"/>
      <c r="G43" s="21">
        <f t="shared" si="1"/>
        <v>40055</v>
      </c>
      <c r="H43" s="21"/>
      <c r="I43" s="21">
        <f t="shared" si="7"/>
        <v>40058</v>
      </c>
      <c r="J43" s="21">
        <f t="shared" si="8"/>
        <v>40062</v>
      </c>
      <c r="K43" s="21">
        <f t="shared" si="9"/>
        <v>40062</v>
      </c>
      <c r="L43" s="21">
        <f t="shared" si="10"/>
        <v>40064</v>
      </c>
    </row>
    <row r="44" spans="1:12" ht="16.5" hidden="1">
      <c r="A44" s="786" t="s">
        <v>139</v>
      </c>
      <c r="B44" s="786"/>
      <c r="C44" s="19" t="s">
        <v>172</v>
      </c>
      <c r="D44" s="20">
        <f t="shared" si="11"/>
        <v>40059</v>
      </c>
      <c r="E44" s="21">
        <f t="shared" si="6"/>
        <v>40061</v>
      </c>
      <c r="F44" s="21"/>
      <c r="G44" s="21">
        <f t="shared" si="1"/>
        <v>40062</v>
      </c>
      <c r="H44" s="21"/>
      <c r="I44" s="21">
        <f t="shared" si="7"/>
        <v>40065</v>
      </c>
      <c r="J44" s="21">
        <f t="shared" si="8"/>
        <v>40069</v>
      </c>
      <c r="K44" s="21">
        <f t="shared" si="9"/>
        <v>40069</v>
      </c>
      <c r="L44" s="21">
        <f t="shared" si="10"/>
        <v>40071</v>
      </c>
    </row>
    <row r="45" spans="1:12" ht="16.5" hidden="1">
      <c r="A45" s="786" t="s">
        <v>137</v>
      </c>
      <c r="B45" s="786"/>
      <c r="C45" s="19" t="s">
        <v>173</v>
      </c>
      <c r="D45" s="20">
        <f t="shared" si="11"/>
        <v>40066</v>
      </c>
      <c r="E45" s="21">
        <f t="shared" si="6"/>
        <v>40068</v>
      </c>
      <c r="F45" s="21"/>
      <c r="G45" s="21">
        <f t="shared" si="1"/>
        <v>40069</v>
      </c>
      <c r="H45" s="21"/>
      <c r="I45" s="21">
        <f t="shared" si="7"/>
        <v>40072</v>
      </c>
      <c r="J45" s="21">
        <f t="shared" si="8"/>
        <v>40076</v>
      </c>
      <c r="K45" s="21">
        <f t="shared" si="9"/>
        <v>40076</v>
      </c>
      <c r="L45" s="21">
        <f t="shared" si="10"/>
        <v>40078</v>
      </c>
    </row>
    <row r="46" spans="1:12" ht="16.5" hidden="1">
      <c r="A46" s="791" t="s">
        <v>135</v>
      </c>
      <c r="B46" s="791"/>
      <c r="C46" s="32" t="s">
        <v>174</v>
      </c>
      <c r="D46" s="33">
        <f t="shared" si="11"/>
        <v>40073</v>
      </c>
      <c r="E46" s="34">
        <f t="shared" si="6"/>
        <v>40075</v>
      </c>
      <c r="F46" s="34"/>
      <c r="G46" s="34">
        <f t="shared" si="1"/>
        <v>40076</v>
      </c>
      <c r="H46" s="34"/>
      <c r="I46" s="34">
        <f t="shared" si="7"/>
        <v>40079</v>
      </c>
      <c r="J46" s="34">
        <f t="shared" si="8"/>
        <v>40083</v>
      </c>
      <c r="K46" s="34">
        <f t="shared" si="9"/>
        <v>40083</v>
      </c>
      <c r="L46" s="34">
        <f t="shared" si="10"/>
        <v>40085</v>
      </c>
    </row>
    <row r="47" spans="1:12" ht="16.5" hidden="1">
      <c r="A47" s="782" t="s">
        <v>139</v>
      </c>
      <c r="B47" s="782"/>
      <c r="C47" s="35" t="s">
        <v>175</v>
      </c>
      <c r="D47" s="36">
        <f t="shared" si="11"/>
        <v>40080</v>
      </c>
      <c r="E47" s="37">
        <f t="shared" si="6"/>
        <v>40082</v>
      </c>
      <c r="F47" s="37"/>
      <c r="G47" s="37">
        <f t="shared" si="1"/>
        <v>40083</v>
      </c>
      <c r="H47" s="37"/>
      <c r="I47" s="37">
        <f t="shared" si="7"/>
        <v>40086</v>
      </c>
      <c r="J47" s="37">
        <f t="shared" si="8"/>
        <v>40090</v>
      </c>
      <c r="K47" s="37">
        <f t="shared" si="9"/>
        <v>40090</v>
      </c>
      <c r="L47" s="37">
        <f t="shared" si="10"/>
        <v>40092</v>
      </c>
    </row>
    <row r="48" spans="1:12" ht="16.5" hidden="1">
      <c r="A48" s="782" t="s">
        <v>137</v>
      </c>
      <c r="B48" s="782"/>
      <c r="C48" s="35" t="s">
        <v>176</v>
      </c>
      <c r="D48" s="36">
        <f t="shared" si="11"/>
        <v>40087</v>
      </c>
      <c r="E48" s="37">
        <f t="shared" si="6"/>
        <v>40089</v>
      </c>
      <c r="F48" s="37"/>
      <c r="G48" s="37">
        <f t="shared" si="1"/>
        <v>40090</v>
      </c>
      <c r="H48" s="37"/>
      <c r="I48" s="37">
        <f t="shared" si="7"/>
        <v>40093</v>
      </c>
      <c r="J48" s="37">
        <f t="shared" si="8"/>
        <v>40097</v>
      </c>
      <c r="K48" s="37">
        <f t="shared" si="9"/>
        <v>40097</v>
      </c>
      <c r="L48" s="37">
        <f t="shared" si="10"/>
        <v>40099</v>
      </c>
    </row>
    <row r="49" spans="1:12" ht="16.5" hidden="1">
      <c r="A49" s="782" t="s">
        <v>135</v>
      </c>
      <c r="B49" s="782"/>
      <c r="C49" s="35" t="s">
        <v>177</v>
      </c>
      <c r="D49" s="36">
        <f t="shared" si="11"/>
        <v>40094</v>
      </c>
      <c r="E49" s="37">
        <f t="shared" si="6"/>
        <v>40096</v>
      </c>
      <c r="F49" s="37"/>
      <c r="G49" s="37">
        <f t="shared" si="1"/>
        <v>40097</v>
      </c>
      <c r="H49" s="37"/>
      <c r="I49" s="37">
        <f t="shared" si="7"/>
        <v>40100</v>
      </c>
      <c r="J49" s="37">
        <f t="shared" si="8"/>
        <v>40104</v>
      </c>
      <c r="K49" s="37">
        <f t="shared" si="9"/>
        <v>40104</v>
      </c>
      <c r="L49" s="37">
        <f t="shared" si="10"/>
        <v>40106</v>
      </c>
    </row>
    <row r="50" spans="1:12" ht="16.5" hidden="1">
      <c r="A50" s="782" t="s">
        <v>139</v>
      </c>
      <c r="B50" s="782"/>
      <c r="C50" s="35" t="s">
        <v>178</v>
      </c>
      <c r="D50" s="36">
        <f t="shared" si="11"/>
        <v>40101</v>
      </c>
      <c r="E50" s="37">
        <f t="shared" si="6"/>
        <v>40103</v>
      </c>
      <c r="F50" s="37"/>
      <c r="G50" s="37">
        <f t="shared" si="1"/>
        <v>40104</v>
      </c>
      <c r="H50" s="37"/>
      <c r="I50" s="37">
        <f t="shared" si="7"/>
        <v>40107</v>
      </c>
      <c r="J50" s="37">
        <f t="shared" si="8"/>
        <v>40111</v>
      </c>
      <c r="K50" s="37">
        <f t="shared" si="9"/>
        <v>40111</v>
      </c>
      <c r="L50" s="37">
        <f t="shared" si="10"/>
        <v>40113</v>
      </c>
    </row>
    <row r="51" spans="1:12" ht="16.5" hidden="1">
      <c r="A51" s="782" t="s">
        <v>137</v>
      </c>
      <c r="B51" s="782"/>
      <c r="C51" s="35" t="s">
        <v>179</v>
      </c>
      <c r="D51" s="36">
        <f t="shared" si="11"/>
        <v>40108</v>
      </c>
      <c r="E51" s="37">
        <f t="shared" si="6"/>
        <v>40110</v>
      </c>
      <c r="F51" s="37"/>
      <c r="G51" s="37">
        <f t="shared" si="1"/>
        <v>40111</v>
      </c>
      <c r="H51" s="37"/>
      <c r="I51" s="37">
        <f t="shared" si="7"/>
        <v>40114</v>
      </c>
      <c r="J51" s="37">
        <f t="shared" si="8"/>
        <v>40118</v>
      </c>
      <c r="K51" s="37">
        <f t="shared" si="9"/>
        <v>40118</v>
      </c>
      <c r="L51" s="37">
        <f t="shared" si="10"/>
        <v>40120</v>
      </c>
    </row>
    <row r="52" spans="1:12" ht="16.5" hidden="1">
      <c r="A52" s="782" t="s">
        <v>135</v>
      </c>
      <c r="B52" s="782"/>
      <c r="C52" s="35" t="s">
        <v>180</v>
      </c>
      <c r="D52" s="36">
        <f t="shared" si="11"/>
        <v>40115</v>
      </c>
      <c r="E52" s="37">
        <f t="shared" si="6"/>
        <v>40117</v>
      </c>
      <c r="F52" s="37"/>
      <c r="G52" s="37">
        <f t="shared" si="1"/>
        <v>40118</v>
      </c>
      <c r="H52" s="37"/>
      <c r="I52" s="37">
        <f t="shared" si="7"/>
        <v>40121</v>
      </c>
      <c r="J52" s="37">
        <f t="shared" si="8"/>
        <v>40125</v>
      </c>
      <c r="K52" s="37">
        <f t="shared" si="9"/>
        <v>40125</v>
      </c>
      <c r="L52" s="37">
        <f t="shared" si="10"/>
        <v>40127</v>
      </c>
    </row>
    <row r="53" spans="1:12" ht="16.5" hidden="1">
      <c r="A53" s="782" t="s">
        <v>139</v>
      </c>
      <c r="B53" s="782"/>
      <c r="C53" s="35" t="s">
        <v>181</v>
      </c>
      <c r="D53" s="36">
        <f t="shared" si="11"/>
        <v>40122</v>
      </c>
      <c r="E53" s="37">
        <f t="shared" si="6"/>
        <v>40124</v>
      </c>
      <c r="F53" s="37"/>
      <c r="G53" s="37">
        <f t="shared" si="1"/>
        <v>40125</v>
      </c>
      <c r="H53" s="37"/>
      <c r="I53" s="37">
        <f t="shared" si="7"/>
        <v>40128</v>
      </c>
      <c r="J53" s="37">
        <f t="shared" si="8"/>
        <v>40132</v>
      </c>
      <c r="K53" s="37">
        <f t="shared" si="9"/>
        <v>40132</v>
      </c>
      <c r="L53" s="37">
        <f t="shared" si="10"/>
        <v>40134</v>
      </c>
    </row>
    <row r="54" spans="1:12" ht="16.5" hidden="1">
      <c r="A54" s="782" t="s">
        <v>182</v>
      </c>
      <c r="B54" s="782"/>
      <c r="C54" s="35" t="s">
        <v>183</v>
      </c>
      <c r="D54" s="36">
        <f t="shared" si="11"/>
        <v>40129</v>
      </c>
      <c r="E54" s="37">
        <f t="shared" si="6"/>
        <v>40131</v>
      </c>
      <c r="F54" s="37"/>
      <c r="G54" s="37">
        <f t="shared" si="1"/>
        <v>40132</v>
      </c>
      <c r="H54" s="37"/>
      <c r="I54" s="37">
        <f t="shared" si="7"/>
        <v>40135</v>
      </c>
      <c r="J54" s="37">
        <f t="shared" si="8"/>
        <v>40139</v>
      </c>
      <c r="K54" s="37">
        <f t="shared" si="9"/>
        <v>40139</v>
      </c>
      <c r="L54" s="37">
        <f t="shared" si="10"/>
        <v>40141</v>
      </c>
    </row>
    <row r="55" spans="1:12" ht="16.5" hidden="1">
      <c r="A55" s="782" t="s">
        <v>135</v>
      </c>
      <c r="B55" s="782"/>
      <c r="C55" s="35" t="s">
        <v>184</v>
      </c>
      <c r="D55" s="36">
        <f t="shared" si="11"/>
        <v>40136</v>
      </c>
      <c r="E55" s="37">
        <f t="shared" si="6"/>
        <v>40138</v>
      </c>
      <c r="F55" s="37"/>
      <c r="G55" s="37">
        <f t="shared" si="1"/>
        <v>40139</v>
      </c>
      <c r="H55" s="37"/>
      <c r="I55" s="37">
        <f t="shared" si="7"/>
        <v>40142</v>
      </c>
      <c r="J55" s="37">
        <f t="shared" si="8"/>
        <v>40146</v>
      </c>
      <c r="K55" s="37">
        <f t="shared" si="9"/>
        <v>40146</v>
      </c>
      <c r="L55" s="37">
        <f t="shared" si="10"/>
        <v>40148</v>
      </c>
    </row>
    <row r="56" spans="1:12" ht="16.5" hidden="1">
      <c r="A56" s="789" t="s">
        <v>139</v>
      </c>
      <c r="B56" s="790"/>
      <c r="C56" s="35" t="s">
        <v>185</v>
      </c>
      <c r="D56" s="36">
        <f t="shared" si="11"/>
        <v>40143</v>
      </c>
      <c r="E56" s="37">
        <f t="shared" si="6"/>
        <v>40145</v>
      </c>
      <c r="F56" s="37"/>
      <c r="G56" s="37">
        <f t="shared" si="1"/>
        <v>40146</v>
      </c>
      <c r="H56" s="37"/>
      <c r="I56" s="37">
        <f t="shared" si="7"/>
        <v>40149</v>
      </c>
      <c r="J56" s="37">
        <f t="shared" si="8"/>
        <v>40153</v>
      </c>
      <c r="K56" s="37">
        <f t="shared" si="9"/>
        <v>40153</v>
      </c>
      <c r="L56" s="37">
        <f t="shared" si="10"/>
        <v>40155</v>
      </c>
    </row>
    <row r="57" spans="1:12" ht="16.5" hidden="1">
      <c r="A57" s="789" t="str">
        <f>A54</f>
        <v>SITC YOKOHAMA</v>
      </c>
      <c r="B57" s="790"/>
      <c r="C57" s="35" t="s">
        <v>186</v>
      </c>
      <c r="D57" s="36">
        <f t="shared" si="11"/>
        <v>40150</v>
      </c>
      <c r="E57" s="37">
        <f t="shared" si="6"/>
        <v>40152</v>
      </c>
      <c r="F57" s="37"/>
      <c r="G57" s="37">
        <f t="shared" si="1"/>
        <v>40153</v>
      </c>
      <c r="H57" s="37"/>
      <c r="I57" s="37">
        <f t="shared" si="7"/>
        <v>40156</v>
      </c>
      <c r="J57" s="37">
        <f t="shared" si="8"/>
        <v>40160</v>
      </c>
      <c r="K57" s="37">
        <f t="shared" si="9"/>
        <v>40160</v>
      </c>
      <c r="L57" s="37">
        <f t="shared" si="10"/>
        <v>40162</v>
      </c>
    </row>
    <row r="58" spans="1:12" ht="16.5" hidden="1">
      <c r="A58" s="789" t="s">
        <v>135</v>
      </c>
      <c r="B58" s="790"/>
      <c r="C58" s="35" t="s">
        <v>187</v>
      </c>
      <c r="D58" s="36">
        <f t="shared" si="11"/>
        <v>40157</v>
      </c>
      <c r="E58" s="38" t="s">
        <v>145</v>
      </c>
      <c r="F58" s="38"/>
      <c r="G58" s="38" t="s">
        <v>145</v>
      </c>
      <c r="H58" s="38"/>
      <c r="I58" s="37">
        <f t="shared" si="7"/>
        <v>40163</v>
      </c>
      <c r="J58" s="38" t="s">
        <v>145</v>
      </c>
      <c r="K58" s="38" t="s">
        <v>145</v>
      </c>
      <c r="L58" s="38" t="s">
        <v>145</v>
      </c>
    </row>
    <row r="59" spans="1:12" ht="16.5" hidden="1">
      <c r="A59" s="789" t="s">
        <v>139</v>
      </c>
      <c r="B59" s="790"/>
      <c r="C59" s="35" t="s">
        <v>188</v>
      </c>
      <c r="D59" s="36">
        <f t="shared" si="11"/>
        <v>40164</v>
      </c>
      <c r="E59" s="38" t="s">
        <v>145</v>
      </c>
      <c r="F59" s="38"/>
      <c r="G59" s="38" t="s">
        <v>145</v>
      </c>
      <c r="H59" s="38"/>
      <c r="I59" s="37">
        <f t="shared" si="7"/>
        <v>40170</v>
      </c>
      <c r="J59" s="38" t="s">
        <v>145</v>
      </c>
      <c r="K59" s="38" t="s">
        <v>145</v>
      </c>
      <c r="L59" s="38" t="s">
        <v>145</v>
      </c>
    </row>
    <row r="60" spans="1:12" ht="16.5" hidden="1">
      <c r="A60" s="789" t="s">
        <v>182</v>
      </c>
      <c r="B60" s="790"/>
      <c r="C60" s="35" t="s">
        <v>189</v>
      </c>
      <c r="D60" s="36">
        <f t="shared" si="11"/>
        <v>40171</v>
      </c>
      <c r="E60" s="38" t="s">
        <v>145</v>
      </c>
      <c r="F60" s="38"/>
      <c r="G60" s="38" t="s">
        <v>145</v>
      </c>
      <c r="H60" s="38"/>
      <c r="I60" s="37">
        <f t="shared" si="7"/>
        <v>40177</v>
      </c>
      <c r="J60" s="38" t="s">
        <v>145</v>
      </c>
      <c r="K60" s="38" t="s">
        <v>145</v>
      </c>
      <c r="L60" s="38" t="s">
        <v>145</v>
      </c>
    </row>
    <row r="61" spans="1:12" ht="16.5" hidden="1">
      <c r="A61" s="782" t="s">
        <v>190</v>
      </c>
      <c r="B61" s="782"/>
      <c r="C61" s="35" t="s">
        <v>191</v>
      </c>
      <c r="D61" s="36">
        <f>D60+8</f>
        <v>40179</v>
      </c>
      <c r="E61" s="37">
        <f t="shared" ref="E61:E76" si="12">D61+2</f>
        <v>40181</v>
      </c>
      <c r="F61" s="37"/>
      <c r="G61" s="37">
        <f>D61+3</f>
        <v>40182</v>
      </c>
      <c r="H61" s="37" t="s">
        <v>143</v>
      </c>
      <c r="I61" s="37">
        <f t="shared" si="7"/>
        <v>40185</v>
      </c>
      <c r="J61" s="37">
        <f t="shared" ref="J61:J66" si="13">D61+9</f>
        <v>40188</v>
      </c>
      <c r="K61" s="37">
        <f t="shared" ref="K61:K66" si="14">D61+9</f>
        <v>40188</v>
      </c>
      <c r="L61" s="37">
        <f>D61+11</f>
        <v>40190</v>
      </c>
    </row>
    <row r="62" spans="1:12" ht="16.5" hidden="1">
      <c r="A62" s="782" t="s">
        <v>192</v>
      </c>
      <c r="B62" s="782"/>
      <c r="C62" s="35" t="s">
        <v>191</v>
      </c>
      <c r="D62" s="36">
        <f>D61+7</f>
        <v>40186</v>
      </c>
      <c r="E62" s="37">
        <f t="shared" si="12"/>
        <v>40188</v>
      </c>
      <c r="F62" s="37"/>
      <c r="G62" s="37">
        <f>D62+3</f>
        <v>40189</v>
      </c>
      <c r="H62" s="37" t="s">
        <v>143</v>
      </c>
      <c r="I62" s="37">
        <f t="shared" si="7"/>
        <v>40192</v>
      </c>
      <c r="J62" s="37">
        <f t="shared" si="13"/>
        <v>40195</v>
      </c>
      <c r="K62" s="37">
        <f t="shared" si="14"/>
        <v>40195</v>
      </c>
      <c r="L62" s="37">
        <f>D62+11</f>
        <v>40197</v>
      </c>
    </row>
    <row r="63" spans="1:12" ht="16.5" hidden="1">
      <c r="A63" s="782" t="s">
        <v>193</v>
      </c>
      <c r="B63" s="782"/>
      <c r="C63" s="35" t="s">
        <v>194</v>
      </c>
      <c r="D63" s="36">
        <f>D62+7</f>
        <v>40193</v>
      </c>
      <c r="E63" s="37">
        <f t="shared" si="12"/>
        <v>40195</v>
      </c>
      <c r="F63" s="37"/>
      <c r="G63" s="37">
        <f>D63+3</f>
        <v>40196</v>
      </c>
      <c r="H63" s="37" t="s">
        <v>143</v>
      </c>
      <c r="I63" s="37">
        <f t="shared" si="7"/>
        <v>40199</v>
      </c>
      <c r="J63" s="37">
        <f t="shared" si="13"/>
        <v>40202</v>
      </c>
      <c r="K63" s="37">
        <f t="shared" si="14"/>
        <v>40202</v>
      </c>
      <c r="L63" s="37">
        <f>D63+11</f>
        <v>40204</v>
      </c>
    </row>
    <row r="64" spans="1:12" ht="16.5" hidden="1">
      <c r="A64" s="782" t="s">
        <v>190</v>
      </c>
      <c r="B64" s="782"/>
      <c r="C64" s="35" t="s">
        <v>194</v>
      </c>
      <c r="D64" s="36">
        <f>D63+7</f>
        <v>40200</v>
      </c>
      <c r="E64" s="37">
        <f t="shared" si="12"/>
        <v>40202</v>
      </c>
      <c r="F64" s="37"/>
      <c r="G64" s="37">
        <f>D64+3</f>
        <v>40203</v>
      </c>
      <c r="H64" s="37" t="s">
        <v>143</v>
      </c>
      <c r="I64" s="37">
        <f t="shared" si="7"/>
        <v>40206</v>
      </c>
      <c r="J64" s="37">
        <f t="shared" si="13"/>
        <v>40209</v>
      </c>
      <c r="K64" s="37">
        <f t="shared" si="14"/>
        <v>40209</v>
      </c>
      <c r="L64" s="37">
        <f>D64+11</f>
        <v>40211</v>
      </c>
    </row>
    <row r="65" spans="1:12" ht="16.5" hidden="1">
      <c r="A65" s="782" t="s">
        <v>192</v>
      </c>
      <c r="B65" s="782"/>
      <c r="C65" s="35" t="s">
        <v>194</v>
      </c>
      <c r="D65" s="36">
        <f>D64+7</f>
        <v>40207</v>
      </c>
      <c r="E65" s="37">
        <f t="shared" si="12"/>
        <v>40209</v>
      </c>
      <c r="F65" s="37"/>
      <c r="G65" s="37" t="s">
        <v>145</v>
      </c>
      <c r="H65" s="37" t="s">
        <v>143</v>
      </c>
      <c r="I65" s="37">
        <f t="shared" si="7"/>
        <v>40213</v>
      </c>
      <c r="J65" s="37">
        <f t="shared" si="13"/>
        <v>40216</v>
      </c>
      <c r="K65" s="37">
        <f t="shared" si="14"/>
        <v>40216</v>
      </c>
      <c r="L65" s="37">
        <f>D65+11</f>
        <v>40218</v>
      </c>
    </row>
    <row r="66" spans="1:12" ht="16.5" hidden="1">
      <c r="A66" s="782" t="s">
        <v>193</v>
      </c>
      <c r="B66" s="782"/>
      <c r="C66" s="35" t="s">
        <v>195</v>
      </c>
      <c r="D66" s="36">
        <f>D65+7</f>
        <v>40214</v>
      </c>
      <c r="E66" s="37">
        <f t="shared" si="12"/>
        <v>40216</v>
      </c>
      <c r="F66" s="37"/>
      <c r="G66" s="37" t="s">
        <v>145</v>
      </c>
      <c r="H66" s="37" t="s">
        <v>143</v>
      </c>
      <c r="I66" s="37">
        <f t="shared" si="7"/>
        <v>40220</v>
      </c>
      <c r="J66" s="37">
        <f t="shared" si="13"/>
        <v>40223</v>
      </c>
      <c r="K66" s="37">
        <f t="shared" si="14"/>
        <v>40223</v>
      </c>
      <c r="L66" s="39" t="s">
        <v>145</v>
      </c>
    </row>
    <row r="67" spans="1:12" ht="16.5" hidden="1">
      <c r="A67" s="783" t="s">
        <v>190</v>
      </c>
      <c r="B67" s="783"/>
      <c r="C67" s="40" t="s">
        <v>195</v>
      </c>
      <c r="D67" s="41">
        <f>D66+4</f>
        <v>40218</v>
      </c>
      <c r="E67" s="42">
        <f t="shared" si="12"/>
        <v>40220</v>
      </c>
      <c r="F67" s="42"/>
      <c r="G67" s="42" t="s">
        <v>145</v>
      </c>
      <c r="H67" s="42">
        <f>D67+8</f>
        <v>40226</v>
      </c>
      <c r="I67" s="42">
        <f>H67+1</f>
        <v>40227</v>
      </c>
      <c r="J67" s="42">
        <f>I67+3</f>
        <v>40230</v>
      </c>
      <c r="K67" s="42">
        <f>J67</f>
        <v>40230</v>
      </c>
      <c r="L67" s="42">
        <f>K67+2</f>
        <v>40232</v>
      </c>
    </row>
    <row r="68" spans="1:12" ht="16.5" hidden="1">
      <c r="A68" s="782" t="s">
        <v>192</v>
      </c>
      <c r="B68" s="782"/>
      <c r="C68" s="35" t="s">
        <v>195</v>
      </c>
      <c r="D68" s="36">
        <f>D66+14</f>
        <v>40228</v>
      </c>
      <c r="E68" s="37">
        <f t="shared" si="12"/>
        <v>40230</v>
      </c>
      <c r="F68" s="37"/>
      <c r="G68" s="37">
        <f>D68+3</f>
        <v>40231</v>
      </c>
      <c r="H68" s="37">
        <f>D68+5</f>
        <v>40233</v>
      </c>
      <c r="I68" s="37">
        <f>D68+6</f>
        <v>40234</v>
      </c>
      <c r="J68" s="37">
        <f>D68+9</f>
        <v>40237</v>
      </c>
      <c r="K68" s="37">
        <f>D68+9</f>
        <v>40237</v>
      </c>
      <c r="L68" s="37">
        <f>D68+11</f>
        <v>40239</v>
      </c>
    </row>
    <row r="69" spans="1:12" ht="16.5" hidden="1">
      <c r="A69" s="784" t="s">
        <v>196</v>
      </c>
      <c r="B69" s="785"/>
      <c r="C69" s="43" t="s">
        <v>197</v>
      </c>
      <c r="D69" s="44">
        <f>D68+7</f>
        <v>40235</v>
      </c>
      <c r="E69" s="45">
        <f t="shared" si="12"/>
        <v>40237</v>
      </c>
      <c r="F69" s="45"/>
      <c r="G69" s="45" t="s">
        <v>145</v>
      </c>
      <c r="H69" s="45">
        <f>H68+7</f>
        <v>40240</v>
      </c>
      <c r="I69" s="45">
        <f>I68+7</f>
        <v>40241</v>
      </c>
      <c r="J69" s="45" t="s">
        <v>143</v>
      </c>
      <c r="K69" s="45" t="s">
        <v>143</v>
      </c>
      <c r="L69" s="45" t="s">
        <v>143</v>
      </c>
    </row>
    <row r="70" spans="1:12" ht="16.5" hidden="1">
      <c r="A70" s="782" t="s">
        <v>190</v>
      </c>
      <c r="B70" s="782"/>
      <c r="C70" s="35" t="s">
        <v>197</v>
      </c>
      <c r="D70" s="36">
        <f>D68+14</f>
        <v>40242</v>
      </c>
      <c r="E70" s="37">
        <f t="shared" si="12"/>
        <v>40244</v>
      </c>
      <c r="F70" s="37"/>
      <c r="G70" s="37">
        <f t="shared" ref="G70:G76" si="15">D70+3</f>
        <v>40245</v>
      </c>
      <c r="H70" s="37">
        <f t="shared" ref="H70:H76" si="16">D70+5</f>
        <v>40247</v>
      </c>
      <c r="I70" s="37">
        <f t="shared" ref="I70:I76" si="17">D70+6</f>
        <v>40248</v>
      </c>
      <c r="J70" s="37">
        <f>D70+9</f>
        <v>40251</v>
      </c>
      <c r="K70" s="37">
        <f>D70+9</f>
        <v>40251</v>
      </c>
      <c r="L70" s="37">
        <f>D70+11</f>
        <v>40253</v>
      </c>
    </row>
    <row r="71" spans="1:12" ht="16.5" hidden="1">
      <c r="A71" s="782" t="s">
        <v>192</v>
      </c>
      <c r="B71" s="782"/>
      <c r="C71" s="35" t="s">
        <v>197</v>
      </c>
      <c r="D71" s="36">
        <f t="shared" ref="D71:D76" si="18">D70+7</f>
        <v>40249</v>
      </c>
      <c r="E71" s="37">
        <f t="shared" si="12"/>
        <v>40251</v>
      </c>
      <c r="F71" s="37"/>
      <c r="G71" s="37">
        <f t="shared" si="15"/>
        <v>40252</v>
      </c>
      <c r="H71" s="37">
        <f t="shared" si="16"/>
        <v>40254</v>
      </c>
      <c r="I71" s="37">
        <f t="shared" si="17"/>
        <v>40255</v>
      </c>
      <c r="J71" s="37">
        <f>D71+9</f>
        <v>40258</v>
      </c>
      <c r="K71" s="37">
        <f>D71+9</f>
        <v>40258</v>
      </c>
      <c r="L71" s="37">
        <f>D71+11</f>
        <v>40260</v>
      </c>
    </row>
    <row r="72" spans="1:12" ht="16.5" hidden="1">
      <c r="A72" s="782" t="s">
        <v>193</v>
      </c>
      <c r="B72" s="782"/>
      <c r="C72" s="35" t="s">
        <v>198</v>
      </c>
      <c r="D72" s="36">
        <f t="shared" si="18"/>
        <v>40256</v>
      </c>
      <c r="E72" s="37">
        <f t="shared" si="12"/>
        <v>40258</v>
      </c>
      <c r="F72" s="37"/>
      <c r="G72" s="37">
        <f t="shared" si="15"/>
        <v>40259</v>
      </c>
      <c r="H72" s="37">
        <f t="shared" si="16"/>
        <v>40261</v>
      </c>
      <c r="I72" s="37">
        <f t="shared" si="17"/>
        <v>40262</v>
      </c>
      <c r="J72" s="37">
        <f>D72+9</f>
        <v>40265</v>
      </c>
      <c r="K72" s="37">
        <f>D72+9</f>
        <v>40265</v>
      </c>
      <c r="L72" s="37">
        <f>D72+11</f>
        <v>40267</v>
      </c>
    </row>
    <row r="73" spans="1:12" ht="16.5" hidden="1">
      <c r="A73" s="782" t="s">
        <v>190</v>
      </c>
      <c r="B73" s="782"/>
      <c r="C73" s="35" t="s">
        <v>198</v>
      </c>
      <c r="D73" s="36">
        <f t="shared" si="18"/>
        <v>40263</v>
      </c>
      <c r="E73" s="37">
        <f t="shared" si="12"/>
        <v>40265</v>
      </c>
      <c r="F73" s="37"/>
      <c r="G73" s="37">
        <f t="shared" si="15"/>
        <v>40266</v>
      </c>
      <c r="H73" s="37">
        <f t="shared" si="16"/>
        <v>40268</v>
      </c>
      <c r="I73" s="37">
        <f t="shared" si="17"/>
        <v>40269</v>
      </c>
      <c r="J73" s="37">
        <f>D73+9</f>
        <v>40272</v>
      </c>
      <c r="K73" s="37">
        <f>D73+9</f>
        <v>40272</v>
      </c>
      <c r="L73" s="37" t="s">
        <v>143</v>
      </c>
    </row>
    <row r="74" spans="1:12" ht="16.5" hidden="1">
      <c r="A74" s="782" t="s">
        <v>192</v>
      </c>
      <c r="B74" s="782"/>
      <c r="C74" s="35" t="s">
        <v>198</v>
      </c>
      <c r="D74" s="36">
        <f t="shared" si="18"/>
        <v>40270</v>
      </c>
      <c r="E74" s="37">
        <f t="shared" si="12"/>
        <v>40272</v>
      </c>
      <c r="F74" s="37"/>
      <c r="G74" s="37">
        <f t="shared" si="15"/>
        <v>40273</v>
      </c>
      <c r="H74" s="37">
        <f t="shared" si="16"/>
        <v>40275</v>
      </c>
      <c r="I74" s="37">
        <f t="shared" si="17"/>
        <v>40276</v>
      </c>
      <c r="J74" s="37" t="s">
        <v>143</v>
      </c>
      <c r="K74" s="37" t="s">
        <v>143</v>
      </c>
      <c r="L74" s="37" t="s">
        <v>143</v>
      </c>
    </row>
    <row r="75" spans="1:12" ht="16.5" hidden="1">
      <c r="A75" s="782" t="str">
        <f>A72</f>
        <v>SINGAPORE BRIDGE</v>
      </c>
      <c r="B75" s="782"/>
      <c r="C75" s="35" t="s">
        <v>199</v>
      </c>
      <c r="D75" s="36">
        <f t="shared" si="18"/>
        <v>40277</v>
      </c>
      <c r="E75" s="37">
        <f t="shared" si="12"/>
        <v>40279</v>
      </c>
      <c r="F75" s="37"/>
      <c r="G75" s="37">
        <f t="shared" si="15"/>
        <v>40280</v>
      </c>
      <c r="H75" s="37">
        <f t="shared" si="16"/>
        <v>40282</v>
      </c>
      <c r="I75" s="37">
        <f t="shared" si="17"/>
        <v>40283</v>
      </c>
      <c r="J75" s="37">
        <f>J73+14</f>
        <v>40286</v>
      </c>
      <c r="K75" s="37">
        <f>K73+14</f>
        <v>40286</v>
      </c>
      <c r="L75" s="37" t="s">
        <v>143</v>
      </c>
    </row>
    <row r="76" spans="1:12" ht="16.5" hidden="1">
      <c r="A76" s="782" t="s">
        <v>190</v>
      </c>
      <c r="B76" s="782"/>
      <c r="C76" s="35" t="s">
        <v>199</v>
      </c>
      <c r="D76" s="36">
        <f t="shared" si="18"/>
        <v>40284</v>
      </c>
      <c r="E76" s="37">
        <f t="shared" si="12"/>
        <v>40286</v>
      </c>
      <c r="F76" s="37"/>
      <c r="G76" s="37">
        <f t="shared" si="15"/>
        <v>40287</v>
      </c>
      <c r="H76" s="37">
        <f t="shared" si="16"/>
        <v>40289</v>
      </c>
      <c r="I76" s="37">
        <f t="shared" si="17"/>
        <v>40290</v>
      </c>
      <c r="J76" s="37">
        <f>J75+7</f>
        <v>40293</v>
      </c>
      <c r="K76" s="37">
        <f>K75+7</f>
        <v>40293</v>
      </c>
      <c r="L76" s="37" t="s">
        <v>143</v>
      </c>
    </row>
    <row r="77" spans="1:12" ht="30">
      <c r="A77" s="768" t="s">
        <v>127</v>
      </c>
      <c r="B77" s="768"/>
      <c r="C77" s="768" t="s">
        <v>128</v>
      </c>
      <c r="D77" s="768" t="s">
        <v>1053</v>
      </c>
      <c r="E77" s="46" t="s">
        <v>1054</v>
      </c>
      <c r="F77" s="46" t="s">
        <v>670</v>
      </c>
      <c r="G77" s="46" t="s">
        <v>673</v>
      </c>
      <c r="H77" s="46" t="s">
        <v>672</v>
      </c>
      <c r="J77" s="14"/>
    </row>
    <row r="78" spans="1:12" ht="15">
      <c r="A78" s="768"/>
      <c r="B78" s="768"/>
      <c r="C78" s="768"/>
      <c r="D78" s="768"/>
      <c r="E78" s="92" t="s">
        <v>87</v>
      </c>
      <c r="F78" s="92" t="s">
        <v>86</v>
      </c>
      <c r="G78" s="92" t="s">
        <v>87</v>
      </c>
      <c r="H78" s="92" t="s">
        <v>701</v>
      </c>
      <c r="J78" s="14"/>
    </row>
    <row r="79" spans="1:12" ht="15">
      <c r="A79" s="768"/>
      <c r="B79" s="768"/>
      <c r="C79" s="768"/>
      <c r="D79" s="768"/>
      <c r="E79" s="47" t="s">
        <v>133</v>
      </c>
      <c r="F79" s="47" t="s">
        <v>206</v>
      </c>
      <c r="G79" s="47" t="s">
        <v>554</v>
      </c>
      <c r="H79" s="47" t="s">
        <v>604</v>
      </c>
      <c r="J79" s="14"/>
    </row>
    <row r="80" spans="1:12" ht="25.5" hidden="1" customHeight="1">
      <c r="A80" s="769" t="s">
        <v>1055</v>
      </c>
      <c r="B80" s="770"/>
      <c r="C80" s="100" t="s">
        <v>1056</v>
      </c>
      <c r="D80" s="36">
        <v>41942</v>
      </c>
      <c r="E80" s="37">
        <f t="shared" ref="E80:E85" si="19">D80+3</f>
        <v>41945</v>
      </c>
      <c r="F80" s="37">
        <f t="shared" ref="F80:F85" si="20">D80+9</f>
        <v>41951</v>
      </c>
      <c r="G80" s="99">
        <f t="shared" ref="G80:G85" si="21">D80+10</f>
        <v>41952</v>
      </c>
      <c r="H80" s="99"/>
      <c r="I80" s="30"/>
    </row>
    <row r="81" spans="1:9" ht="25.5" hidden="1" customHeight="1">
      <c r="A81" s="979" t="s">
        <v>1057</v>
      </c>
      <c r="B81" s="980"/>
      <c r="C81" s="975" t="s">
        <v>1058</v>
      </c>
      <c r="D81" s="977">
        <f>D80+14</f>
        <v>41956</v>
      </c>
      <c r="E81" s="157">
        <f t="shared" si="19"/>
        <v>41959</v>
      </c>
      <c r="F81" s="157">
        <f t="shared" si="20"/>
        <v>41965</v>
      </c>
      <c r="G81" s="153">
        <f t="shared" si="21"/>
        <v>41966</v>
      </c>
      <c r="H81" s="153">
        <f t="shared" ref="H81:H93" si="22">D81+11</f>
        <v>41967</v>
      </c>
      <c r="I81" s="30"/>
    </row>
    <row r="82" spans="1:9" ht="25.5" hidden="1" customHeight="1">
      <c r="A82" s="981"/>
      <c r="B82" s="982"/>
      <c r="C82" s="976"/>
      <c r="D82" s="978"/>
      <c r="E82" s="37">
        <f t="shared" si="19"/>
        <v>3</v>
      </c>
      <c r="F82" s="37">
        <f t="shared" si="20"/>
        <v>9</v>
      </c>
      <c r="G82" s="99">
        <f t="shared" si="21"/>
        <v>10</v>
      </c>
      <c r="H82" s="99">
        <f t="shared" si="22"/>
        <v>11</v>
      </c>
      <c r="I82" s="30"/>
    </row>
    <row r="83" spans="1:9" ht="25.5" hidden="1" customHeight="1">
      <c r="A83" s="778" t="s">
        <v>1055</v>
      </c>
      <c r="B83" s="779"/>
      <c r="C83" s="104" t="s">
        <v>1059</v>
      </c>
      <c r="D83" s="85">
        <f>D81+7</f>
        <v>41963</v>
      </c>
      <c r="E83" s="37">
        <f t="shared" si="19"/>
        <v>41966</v>
      </c>
      <c r="F83" s="37">
        <f t="shared" si="20"/>
        <v>41972</v>
      </c>
      <c r="G83" s="99">
        <f t="shared" si="21"/>
        <v>41973</v>
      </c>
      <c r="H83" s="99">
        <f t="shared" si="22"/>
        <v>41974</v>
      </c>
      <c r="I83" s="30"/>
    </row>
    <row r="84" spans="1:9" ht="25.5" hidden="1" customHeight="1">
      <c r="A84" s="778" t="s">
        <v>1057</v>
      </c>
      <c r="B84" s="779"/>
      <c r="C84" s="104" t="s">
        <v>1059</v>
      </c>
      <c r="D84" s="85">
        <f>D83+7</f>
        <v>41970</v>
      </c>
      <c r="E84" s="37">
        <f t="shared" si="19"/>
        <v>41973</v>
      </c>
      <c r="F84" s="37">
        <f t="shared" si="20"/>
        <v>41979</v>
      </c>
      <c r="G84" s="99">
        <f t="shared" si="21"/>
        <v>41980</v>
      </c>
      <c r="H84" s="99">
        <f t="shared" si="22"/>
        <v>41981</v>
      </c>
      <c r="I84" s="30"/>
    </row>
    <row r="85" spans="1:9" ht="25.5" hidden="1" customHeight="1">
      <c r="A85" s="778" t="s">
        <v>1057</v>
      </c>
      <c r="B85" s="779"/>
      <c r="C85" s="104" t="s">
        <v>1060</v>
      </c>
      <c r="D85" s="85">
        <f>D84+7</f>
        <v>41977</v>
      </c>
      <c r="E85" s="37">
        <f t="shared" si="19"/>
        <v>41980</v>
      </c>
      <c r="F85" s="37">
        <f t="shared" si="20"/>
        <v>41986</v>
      </c>
      <c r="G85" s="99">
        <f t="shared" si="21"/>
        <v>41987</v>
      </c>
      <c r="H85" s="99">
        <f t="shared" si="22"/>
        <v>41988</v>
      </c>
      <c r="I85" s="30"/>
    </row>
    <row r="86" spans="1:9" ht="25.5" hidden="1" customHeight="1">
      <c r="A86" s="776" t="s">
        <v>1061</v>
      </c>
      <c r="B86" s="777"/>
      <c r="C86" s="161"/>
      <c r="D86" s="85">
        <f>D84+7</f>
        <v>41977</v>
      </c>
      <c r="E86" s="37">
        <f t="shared" ref="E86:E93" si="23">D86+3</f>
        <v>41980</v>
      </c>
      <c r="F86" s="37"/>
      <c r="G86" s="99">
        <f t="shared" ref="G86:G93" si="24">D86+10</f>
        <v>41987</v>
      </c>
      <c r="H86" s="99"/>
      <c r="I86" s="30"/>
    </row>
    <row r="87" spans="1:9" ht="25.5" hidden="1" customHeight="1">
      <c r="A87" s="776" t="s">
        <v>1055</v>
      </c>
      <c r="B87" s="777"/>
      <c r="C87" s="161" t="s">
        <v>1062</v>
      </c>
      <c r="D87" s="158">
        <v>41988</v>
      </c>
      <c r="E87" s="37">
        <f t="shared" si="23"/>
        <v>41991</v>
      </c>
      <c r="F87" s="37"/>
      <c r="G87" s="99">
        <f t="shared" si="24"/>
        <v>41998</v>
      </c>
      <c r="H87" s="99"/>
      <c r="I87" s="30"/>
    </row>
    <row r="88" spans="1:9" ht="25.5" hidden="1" customHeight="1">
      <c r="A88" s="776" t="s">
        <v>1057</v>
      </c>
      <c r="B88" s="777"/>
      <c r="C88" s="161" t="s">
        <v>1060</v>
      </c>
      <c r="D88" s="85">
        <f>D86+14</f>
        <v>41991</v>
      </c>
      <c r="E88" s="37">
        <f t="shared" si="23"/>
        <v>41994</v>
      </c>
      <c r="F88" s="37"/>
      <c r="G88" s="99">
        <f t="shared" si="24"/>
        <v>42001</v>
      </c>
      <c r="H88" s="99"/>
      <c r="I88" s="30"/>
    </row>
    <row r="89" spans="1:9" ht="25.5" hidden="1" customHeight="1">
      <c r="A89" s="776" t="s">
        <v>1055</v>
      </c>
      <c r="B89" s="777"/>
      <c r="C89" s="161" t="s">
        <v>1063</v>
      </c>
      <c r="D89" s="85">
        <f>D88+7</f>
        <v>41998</v>
      </c>
      <c r="E89" s="37">
        <f t="shared" si="23"/>
        <v>42001</v>
      </c>
      <c r="F89" s="37"/>
      <c r="G89" s="99">
        <f t="shared" si="24"/>
        <v>42008</v>
      </c>
      <c r="H89" s="99"/>
      <c r="I89" s="30"/>
    </row>
    <row r="90" spans="1:9" ht="25.5" customHeight="1">
      <c r="A90" s="778" t="s">
        <v>1057</v>
      </c>
      <c r="B90" s="779"/>
      <c r="C90" s="104" t="s">
        <v>1064</v>
      </c>
      <c r="D90" s="85">
        <f>D89+7</f>
        <v>42005</v>
      </c>
      <c r="E90" s="37">
        <f t="shared" si="23"/>
        <v>42008</v>
      </c>
      <c r="F90" s="37"/>
      <c r="G90" s="99">
        <f t="shared" si="24"/>
        <v>42015</v>
      </c>
      <c r="H90" s="99"/>
      <c r="I90" s="30"/>
    </row>
    <row r="91" spans="1:9" ht="25.5" customHeight="1">
      <c r="A91" s="778" t="s">
        <v>1055</v>
      </c>
      <c r="B91" s="779"/>
      <c r="C91" s="104" t="s">
        <v>1064</v>
      </c>
      <c r="D91" s="85">
        <f>D90+7</f>
        <v>42012</v>
      </c>
      <c r="E91" s="37">
        <f t="shared" si="23"/>
        <v>42015</v>
      </c>
      <c r="F91" s="37"/>
      <c r="G91" s="99">
        <f t="shared" si="24"/>
        <v>42022</v>
      </c>
      <c r="H91" s="99"/>
      <c r="I91" s="30"/>
    </row>
    <row r="92" spans="1:9" ht="25.5" hidden="1" customHeight="1">
      <c r="A92" s="778" t="s">
        <v>1055</v>
      </c>
      <c r="B92" s="779"/>
      <c r="C92" s="104" t="s">
        <v>1059</v>
      </c>
      <c r="D92" s="85">
        <f>D91+7</f>
        <v>42019</v>
      </c>
      <c r="E92" s="37">
        <f t="shared" si="23"/>
        <v>42022</v>
      </c>
      <c r="F92" s="37">
        <f>D92+9</f>
        <v>42028</v>
      </c>
      <c r="G92" s="99">
        <f t="shared" si="24"/>
        <v>42029</v>
      </c>
      <c r="H92" s="99">
        <f t="shared" si="22"/>
        <v>42030</v>
      </c>
      <c r="I92" s="30"/>
    </row>
    <row r="93" spans="1:9" ht="25.5" hidden="1" customHeight="1">
      <c r="A93" s="778" t="s">
        <v>1057</v>
      </c>
      <c r="B93" s="779"/>
      <c r="C93" s="104" t="s">
        <v>1059</v>
      </c>
      <c r="D93" s="85">
        <f>D92+7</f>
        <v>42026</v>
      </c>
      <c r="E93" s="37">
        <f t="shared" si="23"/>
        <v>42029</v>
      </c>
      <c r="F93" s="37">
        <f>D93+9</f>
        <v>42035</v>
      </c>
      <c r="G93" s="99">
        <f t="shared" si="24"/>
        <v>42036</v>
      </c>
      <c r="H93" s="99">
        <f t="shared" si="22"/>
        <v>42037</v>
      </c>
      <c r="I93" s="30"/>
    </row>
    <row r="94" spans="1:9" ht="25.5" customHeight="1">
      <c r="A94" s="778" t="s">
        <v>1057</v>
      </c>
      <c r="B94" s="779"/>
      <c r="C94" s="104" t="s">
        <v>1065</v>
      </c>
      <c r="D94" s="85">
        <f>D91+7</f>
        <v>42019</v>
      </c>
      <c r="E94" s="37">
        <f t="shared" ref="E94:E103" si="25">D94+3</f>
        <v>42022</v>
      </c>
      <c r="F94" s="37"/>
      <c r="G94" s="99">
        <f t="shared" ref="G94:G103" si="26">D94+10</f>
        <v>42029</v>
      </c>
      <c r="H94" s="99"/>
      <c r="I94" s="30"/>
    </row>
    <row r="95" spans="1:9" ht="25.5" customHeight="1">
      <c r="A95" s="778" t="s">
        <v>1055</v>
      </c>
      <c r="B95" s="779"/>
      <c r="C95" s="104" t="s">
        <v>1065</v>
      </c>
      <c r="D95" s="85">
        <f t="shared" ref="D95:D100" si="27">D94+7</f>
        <v>42026</v>
      </c>
      <c r="E95" s="37">
        <f t="shared" si="25"/>
        <v>42029</v>
      </c>
      <c r="F95" s="37"/>
      <c r="G95" s="99">
        <f t="shared" si="26"/>
        <v>42036</v>
      </c>
      <c r="H95" s="99"/>
      <c r="I95" s="30"/>
    </row>
    <row r="96" spans="1:9" ht="25.5" customHeight="1">
      <c r="A96" s="778" t="s">
        <v>1057</v>
      </c>
      <c r="B96" s="779"/>
      <c r="C96" s="104" t="s">
        <v>1066</v>
      </c>
      <c r="D96" s="85">
        <f t="shared" si="27"/>
        <v>42033</v>
      </c>
      <c r="E96" s="37">
        <f t="shared" si="25"/>
        <v>42036</v>
      </c>
      <c r="F96" s="37"/>
      <c r="G96" s="99">
        <f t="shared" si="26"/>
        <v>42043</v>
      </c>
      <c r="H96" s="99"/>
      <c r="I96" s="30"/>
    </row>
    <row r="97" spans="1:12" ht="25.5" customHeight="1">
      <c r="A97" s="776" t="s">
        <v>1055</v>
      </c>
      <c r="B97" s="777"/>
      <c r="C97" s="161" t="s">
        <v>1066</v>
      </c>
      <c r="D97" s="158">
        <f t="shared" si="27"/>
        <v>42040</v>
      </c>
      <c r="E97" s="157">
        <f t="shared" si="25"/>
        <v>42043</v>
      </c>
      <c r="F97" s="157"/>
      <c r="G97" s="153" t="s">
        <v>145</v>
      </c>
      <c r="H97" s="153"/>
      <c r="I97" s="30"/>
    </row>
    <row r="98" spans="1:12" ht="25.5" hidden="1" customHeight="1">
      <c r="A98" s="778" t="s">
        <v>1057</v>
      </c>
      <c r="B98" s="779"/>
      <c r="C98" s="104" t="s">
        <v>1067</v>
      </c>
      <c r="D98" s="85">
        <f t="shared" si="27"/>
        <v>42047</v>
      </c>
      <c r="E98" s="37">
        <f t="shared" si="25"/>
        <v>42050</v>
      </c>
      <c r="F98" s="37"/>
      <c r="G98" s="99">
        <f t="shared" si="26"/>
        <v>42057</v>
      </c>
      <c r="H98" s="99"/>
      <c r="I98" s="30"/>
    </row>
    <row r="99" spans="1:12" ht="25.5" hidden="1" customHeight="1">
      <c r="A99" s="778"/>
      <c r="B99" s="779"/>
      <c r="C99" s="104"/>
      <c r="D99" s="85">
        <f t="shared" si="27"/>
        <v>42054</v>
      </c>
      <c r="E99" s="37">
        <f t="shared" si="25"/>
        <v>42057</v>
      </c>
      <c r="F99" s="37">
        <f>D99+9</f>
        <v>42063</v>
      </c>
      <c r="G99" s="99">
        <f t="shared" si="26"/>
        <v>42064</v>
      </c>
      <c r="H99" s="99">
        <f>D99+11</f>
        <v>42065</v>
      </c>
      <c r="I99" s="30"/>
    </row>
    <row r="100" spans="1:12" ht="25.5" hidden="1" customHeight="1">
      <c r="A100" s="778"/>
      <c r="B100" s="779"/>
      <c r="C100" s="104"/>
      <c r="D100" s="85">
        <f t="shared" si="27"/>
        <v>42061</v>
      </c>
      <c r="E100" s="37">
        <f t="shared" si="25"/>
        <v>42064</v>
      </c>
      <c r="F100" s="37">
        <f>D100+9</f>
        <v>42070</v>
      </c>
      <c r="G100" s="99">
        <f t="shared" si="26"/>
        <v>42071</v>
      </c>
      <c r="H100" s="99">
        <f>D100+11</f>
        <v>42072</v>
      </c>
      <c r="I100" s="30"/>
    </row>
    <row r="101" spans="1:12" ht="25.5" hidden="1" customHeight="1">
      <c r="A101" s="778" t="s">
        <v>1055</v>
      </c>
      <c r="B101" s="779"/>
      <c r="C101" s="104" t="s">
        <v>1067</v>
      </c>
      <c r="D101" s="85">
        <f>D98+7</f>
        <v>42054</v>
      </c>
      <c r="E101" s="37">
        <f t="shared" si="25"/>
        <v>42057</v>
      </c>
      <c r="F101" s="37"/>
      <c r="G101" s="99">
        <f t="shared" si="26"/>
        <v>42064</v>
      </c>
      <c r="H101" s="99"/>
      <c r="I101" s="30"/>
    </row>
    <row r="102" spans="1:12" ht="25.5" hidden="1" customHeight="1">
      <c r="A102" s="778" t="s">
        <v>1057</v>
      </c>
      <c r="B102" s="779"/>
      <c r="C102" s="104" t="s">
        <v>1068</v>
      </c>
      <c r="D102" s="85">
        <f>D101+7</f>
        <v>42061</v>
      </c>
      <c r="E102" s="37">
        <f t="shared" si="25"/>
        <v>42064</v>
      </c>
      <c r="F102" s="37"/>
      <c r="G102" s="99">
        <f t="shared" si="26"/>
        <v>42071</v>
      </c>
      <c r="H102" s="99"/>
      <c r="I102" s="30"/>
    </row>
    <row r="103" spans="1:12" ht="25.5" hidden="1" customHeight="1">
      <c r="A103" s="778" t="s">
        <v>1055</v>
      </c>
      <c r="B103" s="779"/>
      <c r="C103" s="104" t="s">
        <v>1068</v>
      </c>
      <c r="D103" s="85">
        <f>D102+7</f>
        <v>42068</v>
      </c>
      <c r="E103" s="37">
        <f t="shared" si="25"/>
        <v>42071</v>
      </c>
      <c r="F103" s="37"/>
      <c r="G103" s="99">
        <f t="shared" si="26"/>
        <v>42078</v>
      </c>
      <c r="H103" s="99"/>
      <c r="I103" s="30"/>
    </row>
    <row r="104" spans="1:12" ht="15">
      <c r="A104" s="7" t="s">
        <v>238</v>
      </c>
    </row>
    <row r="105" spans="1:12" ht="15.75">
      <c r="A105" s="512" t="s">
        <v>1069</v>
      </c>
      <c r="B105" s="513"/>
      <c r="C105" s="513"/>
      <c r="D105" s="513"/>
      <c r="E105" s="513"/>
      <c r="F105" s="513"/>
    </row>
    <row r="106" spans="1:12" ht="18.75">
      <c r="A106" s="61" t="s">
        <v>1070</v>
      </c>
      <c r="B106" s="62"/>
      <c r="C106" s="62"/>
      <c r="D106" s="62"/>
      <c r="E106" s="62"/>
      <c r="F106" s="62"/>
    </row>
    <row r="107" spans="1:12" ht="18.75">
      <c r="A107" s="514" t="s">
        <v>1071</v>
      </c>
      <c r="B107" s="515"/>
      <c r="C107" s="515"/>
      <c r="D107" s="515"/>
      <c r="E107" s="515"/>
      <c r="F107" s="515"/>
    </row>
    <row r="108" spans="1:12" ht="15">
      <c r="A108" s="7"/>
    </row>
    <row r="109" spans="1:12" ht="15">
      <c r="A109" s="7"/>
    </row>
    <row r="110" spans="1:12" ht="24.95" customHeight="1">
      <c r="A110" s="51" t="s">
        <v>1049</v>
      </c>
      <c r="B110" s="1"/>
      <c r="C110" s="2"/>
      <c r="D110" s="3" t="s">
        <v>1072</v>
      </c>
      <c r="E110" s="3"/>
      <c r="F110" s="3"/>
      <c r="G110" s="21"/>
      <c r="H110" s="21"/>
      <c r="I110" s="53"/>
    </row>
    <row r="111" spans="1:12" s="14" customFormat="1" ht="24.95" hidden="1" customHeight="1">
      <c r="A111" s="792" t="s">
        <v>127</v>
      </c>
      <c r="B111" s="792"/>
      <c r="C111" s="792" t="s">
        <v>128</v>
      </c>
      <c r="D111" s="792" t="s">
        <v>73</v>
      </c>
      <c r="E111" s="511" t="s">
        <v>129</v>
      </c>
      <c r="F111" s="511"/>
      <c r="G111" s="21">
        <f>D116+3</f>
        <v>39860</v>
      </c>
      <c r="H111" s="21"/>
      <c r="I111" s="23" t="s">
        <v>1051</v>
      </c>
      <c r="J111" s="23" t="s">
        <v>1052</v>
      </c>
      <c r="K111" s="23" t="s">
        <v>322</v>
      </c>
      <c r="L111" s="24" t="s">
        <v>812</v>
      </c>
    </row>
    <row r="112" spans="1:12" ht="16.5" hidden="1">
      <c r="A112" s="793"/>
      <c r="B112" s="793"/>
      <c r="C112" s="793"/>
      <c r="D112" s="793"/>
      <c r="E112" s="25" t="s">
        <v>132</v>
      </c>
      <c r="F112" s="25"/>
      <c r="G112" s="21" t="s">
        <v>143</v>
      </c>
      <c r="H112" s="21"/>
      <c r="I112" s="25" t="s">
        <v>559</v>
      </c>
      <c r="J112" s="25" t="s">
        <v>624</v>
      </c>
      <c r="K112" s="25" t="s">
        <v>624</v>
      </c>
      <c r="L112" s="26" t="s">
        <v>604</v>
      </c>
    </row>
    <row r="113" spans="1:22" s="13" customFormat="1" ht="20.100000000000001" hidden="1" customHeight="1">
      <c r="A113" s="794" t="s">
        <v>135</v>
      </c>
      <c r="B113" s="794"/>
      <c r="C113" s="15" t="s">
        <v>136</v>
      </c>
      <c r="D113" s="16">
        <v>39834</v>
      </c>
      <c r="E113" s="16"/>
      <c r="F113" s="16"/>
      <c r="G113" s="509" t="s">
        <v>145</v>
      </c>
      <c r="H113" s="510"/>
      <c r="I113" s="17">
        <f>D113+8</f>
        <v>39842</v>
      </c>
      <c r="J113" s="17">
        <f>D113+11</f>
        <v>39845</v>
      </c>
      <c r="K113" s="17">
        <f>J113</f>
        <v>39845</v>
      </c>
      <c r="L113" s="18">
        <f>D113+13</f>
        <v>39847</v>
      </c>
    </row>
    <row r="114" spans="1:22" s="13" customFormat="1" ht="20.100000000000001" hidden="1" customHeight="1">
      <c r="A114" s="786" t="s">
        <v>137</v>
      </c>
      <c r="B114" s="786"/>
      <c r="C114" s="19" t="s">
        <v>138</v>
      </c>
      <c r="D114" s="20">
        <f>D113+7</f>
        <v>39841</v>
      </c>
      <c r="E114" s="20"/>
      <c r="F114" s="20"/>
      <c r="G114" s="21">
        <f t="shared" ref="G114:G153" si="28">D119+3</f>
        <v>39879</v>
      </c>
      <c r="H114" s="21"/>
      <c r="I114" s="21">
        <f>D114+8</f>
        <v>39849</v>
      </c>
      <c r="J114" s="21">
        <f>D114+11</f>
        <v>39852</v>
      </c>
      <c r="K114" s="21">
        <f>D114+11</f>
        <v>39852</v>
      </c>
      <c r="L114" s="22">
        <f>D114+13</f>
        <v>39854</v>
      </c>
    </row>
    <row r="115" spans="1:22" s="13" customFormat="1" ht="16.5" hidden="1">
      <c r="A115" s="786" t="s">
        <v>139</v>
      </c>
      <c r="B115" s="786"/>
      <c r="C115" s="19" t="s">
        <v>140</v>
      </c>
      <c r="D115" s="20">
        <f>D114+7</f>
        <v>39848</v>
      </c>
      <c r="E115" s="20"/>
      <c r="F115" s="20"/>
      <c r="G115" s="21">
        <f t="shared" si="28"/>
        <v>39886</v>
      </c>
      <c r="H115" s="21"/>
      <c r="I115" s="21">
        <f>D115+8</f>
        <v>39856</v>
      </c>
      <c r="J115" s="21">
        <f>D115+11</f>
        <v>39859</v>
      </c>
      <c r="K115" s="21">
        <f>D115+11</f>
        <v>39859</v>
      </c>
      <c r="L115" s="22">
        <f>D115+13</f>
        <v>39861</v>
      </c>
    </row>
    <row r="116" spans="1:22" s="13" customFormat="1" ht="16.5" hidden="1">
      <c r="A116" s="786" t="s">
        <v>135</v>
      </c>
      <c r="B116" s="786"/>
      <c r="C116" s="19" t="s">
        <v>141</v>
      </c>
      <c r="D116" s="20">
        <f>D115+9</f>
        <v>39857</v>
      </c>
      <c r="E116" s="20"/>
      <c r="F116" s="20"/>
      <c r="G116" s="21">
        <f t="shared" si="28"/>
        <v>39893</v>
      </c>
      <c r="H116" s="21"/>
      <c r="I116" s="21">
        <f>G111+3</f>
        <v>39863</v>
      </c>
      <c r="J116" s="21" t="s">
        <v>143</v>
      </c>
      <c r="K116" s="21" t="s">
        <v>143</v>
      </c>
      <c r="L116" s="22" t="s">
        <v>143</v>
      </c>
    </row>
    <row r="117" spans="1:22" s="13" customFormat="1" ht="16.5" hidden="1">
      <c r="A117" s="786" t="s">
        <v>137</v>
      </c>
      <c r="B117" s="786"/>
      <c r="C117" s="19" t="s">
        <v>142</v>
      </c>
      <c r="D117" s="20">
        <f>D115+14</f>
        <v>39862</v>
      </c>
      <c r="E117" s="20"/>
      <c r="F117" s="20"/>
      <c r="G117" s="21">
        <f t="shared" si="28"/>
        <v>39900</v>
      </c>
      <c r="H117" s="21"/>
      <c r="I117" s="21">
        <f>D117+8</f>
        <v>39870</v>
      </c>
      <c r="J117" s="21">
        <f>D117+11</f>
        <v>39873</v>
      </c>
      <c r="K117" s="21">
        <f>D117+11</f>
        <v>39873</v>
      </c>
      <c r="L117" s="22">
        <f>D117+13</f>
        <v>39875</v>
      </c>
    </row>
    <row r="118" spans="1:22" s="13" customFormat="1" ht="16.5" hidden="1" customHeight="1">
      <c r="A118" s="786" t="s">
        <v>139</v>
      </c>
      <c r="B118" s="786"/>
      <c r="C118" s="19" t="s">
        <v>144</v>
      </c>
      <c r="D118" s="20">
        <f t="shared" ref="D118:D129" si="29">D117+7</f>
        <v>39869</v>
      </c>
      <c r="E118" s="31"/>
      <c r="F118" s="31"/>
      <c r="G118" s="21">
        <f t="shared" si="28"/>
        <v>39907</v>
      </c>
      <c r="H118" s="21"/>
      <c r="I118" s="510"/>
      <c r="J118" s="510"/>
      <c r="K118" s="510"/>
      <c r="L118" s="519"/>
    </row>
    <row r="119" spans="1:22" s="13" customFormat="1" ht="16.5" hidden="1">
      <c r="A119" s="786" t="s">
        <v>137</v>
      </c>
      <c r="B119" s="786"/>
      <c r="C119" s="19" t="s">
        <v>146</v>
      </c>
      <c r="D119" s="20">
        <f t="shared" si="29"/>
        <v>39876</v>
      </c>
      <c r="E119" s="20"/>
      <c r="F119" s="20"/>
      <c r="G119" s="21">
        <f t="shared" si="28"/>
        <v>39914</v>
      </c>
      <c r="H119" s="21"/>
      <c r="I119" s="21">
        <f t="shared" ref="I119:I129" si="30">D119+8</f>
        <v>39884</v>
      </c>
      <c r="J119" s="21">
        <f t="shared" ref="J119:J129" si="31">D119+11</f>
        <v>39887</v>
      </c>
      <c r="K119" s="21">
        <f t="shared" ref="K119:K129" si="32">D119+11</f>
        <v>39887</v>
      </c>
      <c r="L119" s="22">
        <f t="shared" ref="L119:L129" si="33">D119+13</f>
        <v>39889</v>
      </c>
    </row>
    <row r="120" spans="1:22" s="13" customFormat="1" ht="16.5" hidden="1">
      <c r="A120" s="786" t="s">
        <v>135</v>
      </c>
      <c r="B120" s="786"/>
      <c r="C120" s="19" t="s">
        <v>147</v>
      </c>
      <c r="D120" s="20">
        <f t="shared" si="29"/>
        <v>39883</v>
      </c>
      <c r="E120" s="20"/>
      <c r="F120" s="20"/>
      <c r="G120" s="21">
        <f t="shared" si="28"/>
        <v>39921</v>
      </c>
      <c r="H120" s="21"/>
      <c r="I120" s="21">
        <f t="shared" si="30"/>
        <v>39891</v>
      </c>
      <c r="J120" s="21">
        <f t="shared" si="31"/>
        <v>39894</v>
      </c>
      <c r="K120" s="21">
        <f t="shared" si="32"/>
        <v>39894</v>
      </c>
      <c r="L120" s="22">
        <f t="shared" si="33"/>
        <v>39896</v>
      </c>
    </row>
    <row r="121" spans="1:22" s="13" customFormat="1" ht="16.5" hidden="1">
      <c r="A121" s="786" t="s">
        <v>139</v>
      </c>
      <c r="B121" s="786"/>
      <c r="C121" s="19" t="s">
        <v>148</v>
      </c>
      <c r="D121" s="20">
        <f t="shared" si="29"/>
        <v>39890</v>
      </c>
      <c r="E121" s="20"/>
      <c r="F121" s="20"/>
      <c r="G121" s="21">
        <f t="shared" si="28"/>
        <v>39928</v>
      </c>
      <c r="H121" s="21"/>
      <c r="I121" s="21">
        <f t="shared" si="30"/>
        <v>39898</v>
      </c>
      <c r="J121" s="21">
        <f t="shared" si="31"/>
        <v>39901</v>
      </c>
      <c r="K121" s="21">
        <f t="shared" si="32"/>
        <v>39901</v>
      </c>
      <c r="L121" s="22">
        <f t="shared" si="33"/>
        <v>39903</v>
      </c>
    </row>
    <row r="122" spans="1:22" s="13" customFormat="1" ht="16.5" hidden="1">
      <c r="A122" s="786" t="s">
        <v>137</v>
      </c>
      <c r="B122" s="786"/>
      <c r="C122" s="19" t="s">
        <v>149</v>
      </c>
      <c r="D122" s="20">
        <f t="shared" si="29"/>
        <v>39897</v>
      </c>
      <c r="E122" s="20"/>
      <c r="F122" s="20"/>
      <c r="G122" s="21">
        <f t="shared" si="28"/>
        <v>39935</v>
      </c>
      <c r="H122" s="21"/>
      <c r="I122" s="21">
        <f t="shared" si="30"/>
        <v>39905</v>
      </c>
      <c r="J122" s="21">
        <f t="shared" si="31"/>
        <v>39908</v>
      </c>
      <c r="K122" s="21">
        <f t="shared" si="32"/>
        <v>39908</v>
      </c>
      <c r="L122" s="22">
        <f t="shared" si="33"/>
        <v>39910</v>
      </c>
    </row>
    <row r="123" spans="1:22" s="13" customFormat="1" ht="16.5" hidden="1">
      <c r="A123" s="786" t="s">
        <v>135</v>
      </c>
      <c r="B123" s="786"/>
      <c r="C123" s="19" t="s">
        <v>150</v>
      </c>
      <c r="D123" s="20">
        <f t="shared" si="29"/>
        <v>39904</v>
      </c>
      <c r="E123" s="20"/>
      <c r="F123" s="20"/>
      <c r="G123" s="21">
        <f t="shared" si="28"/>
        <v>39942</v>
      </c>
      <c r="H123" s="21"/>
      <c r="I123" s="21">
        <f t="shared" si="30"/>
        <v>39912</v>
      </c>
      <c r="J123" s="21">
        <f t="shared" si="31"/>
        <v>39915</v>
      </c>
      <c r="K123" s="21">
        <f t="shared" si="32"/>
        <v>39915</v>
      </c>
      <c r="L123" s="22">
        <f t="shared" si="33"/>
        <v>39917</v>
      </c>
    </row>
    <row r="124" spans="1:22" s="13" customFormat="1" ht="16.5" hidden="1">
      <c r="A124" s="786" t="s">
        <v>139</v>
      </c>
      <c r="B124" s="786"/>
      <c r="C124" s="19" t="s">
        <v>151</v>
      </c>
      <c r="D124" s="20">
        <f t="shared" si="29"/>
        <v>39911</v>
      </c>
      <c r="E124" s="20"/>
      <c r="F124" s="20"/>
      <c r="G124" s="21">
        <f t="shared" si="28"/>
        <v>39949</v>
      </c>
      <c r="H124" s="21"/>
      <c r="I124" s="21">
        <f t="shared" si="30"/>
        <v>39919</v>
      </c>
      <c r="J124" s="21">
        <f t="shared" si="31"/>
        <v>39922</v>
      </c>
      <c r="K124" s="21">
        <f t="shared" si="32"/>
        <v>39922</v>
      </c>
      <c r="L124" s="22">
        <f t="shared" si="33"/>
        <v>39924</v>
      </c>
    </row>
    <row r="125" spans="1:22" ht="16.5" hidden="1">
      <c r="A125" s="786" t="s">
        <v>137</v>
      </c>
      <c r="B125" s="786"/>
      <c r="C125" s="19" t="s">
        <v>152</v>
      </c>
      <c r="D125" s="20">
        <f t="shared" si="29"/>
        <v>39918</v>
      </c>
      <c r="E125" s="20"/>
      <c r="F125" s="20"/>
      <c r="G125" s="21">
        <f t="shared" si="28"/>
        <v>39957</v>
      </c>
      <c r="H125" s="21"/>
      <c r="I125" s="21">
        <f t="shared" si="30"/>
        <v>39926</v>
      </c>
      <c r="J125" s="21">
        <f t="shared" si="31"/>
        <v>39929</v>
      </c>
      <c r="K125" s="21">
        <f t="shared" si="32"/>
        <v>39929</v>
      </c>
      <c r="L125" s="22">
        <f t="shared" si="33"/>
        <v>39931</v>
      </c>
    </row>
    <row r="126" spans="1:22" ht="16.5" hidden="1">
      <c r="A126" s="786" t="s">
        <v>135</v>
      </c>
      <c r="B126" s="786"/>
      <c r="C126" s="19" t="s">
        <v>153</v>
      </c>
      <c r="D126" s="20">
        <f t="shared" si="29"/>
        <v>39925</v>
      </c>
      <c r="E126" s="20"/>
      <c r="F126" s="20"/>
      <c r="G126" s="21">
        <f t="shared" si="28"/>
        <v>39964</v>
      </c>
      <c r="H126" s="21"/>
      <c r="I126" s="21">
        <f t="shared" si="30"/>
        <v>39933</v>
      </c>
      <c r="J126" s="21">
        <f t="shared" si="31"/>
        <v>39936</v>
      </c>
      <c r="K126" s="21">
        <f t="shared" si="32"/>
        <v>39936</v>
      </c>
      <c r="L126" s="22">
        <f t="shared" si="33"/>
        <v>39938</v>
      </c>
    </row>
    <row r="127" spans="1:22" ht="16.5" hidden="1">
      <c r="A127" s="786" t="s">
        <v>139</v>
      </c>
      <c r="B127" s="786"/>
      <c r="C127" s="19" t="s">
        <v>154</v>
      </c>
      <c r="D127" s="20">
        <f t="shared" si="29"/>
        <v>39932</v>
      </c>
      <c r="E127" s="20"/>
      <c r="F127" s="20"/>
      <c r="G127" s="21">
        <f t="shared" si="28"/>
        <v>39971</v>
      </c>
      <c r="H127" s="21"/>
      <c r="I127" s="21">
        <f t="shared" si="30"/>
        <v>39940</v>
      </c>
      <c r="J127" s="21">
        <f t="shared" si="31"/>
        <v>39943</v>
      </c>
      <c r="K127" s="21">
        <f t="shared" si="32"/>
        <v>39943</v>
      </c>
      <c r="L127" s="22">
        <f t="shared" si="33"/>
        <v>39945</v>
      </c>
      <c r="O127" s="28"/>
      <c r="P127" s="29"/>
      <c r="Q127" s="30"/>
      <c r="R127" s="30"/>
      <c r="S127" s="30"/>
      <c r="T127" s="30"/>
      <c r="U127" s="30"/>
      <c r="V127" s="30"/>
    </row>
    <row r="128" spans="1:22" ht="16.5" hidden="1">
      <c r="A128" s="786" t="s">
        <v>137</v>
      </c>
      <c r="B128" s="786"/>
      <c r="C128" s="19" t="s">
        <v>155</v>
      </c>
      <c r="D128" s="20">
        <f t="shared" si="29"/>
        <v>39939</v>
      </c>
      <c r="E128" s="20"/>
      <c r="F128" s="20"/>
      <c r="G128" s="21">
        <f t="shared" si="28"/>
        <v>39978</v>
      </c>
      <c r="H128" s="21"/>
      <c r="I128" s="21">
        <f t="shared" si="30"/>
        <v>39947</v>
      </c>
      <c r="J128" s="21">
        <f t="shared" si="31"/>
        <v>39950</v>
      </c>
      <c r="K128" s="21">
        <f t="shared" si="32"/>
        <v>39950</v>
      </c>
      <c r="L128" s="22">
        <f t="shared" si="33"/>
        <v>39952</v>
      </c>
    </row>
    <row r="129" spans="1:12" ht="16.5" hidden="1">
      <c r="A129" s="786" t="s">
        <v>135</v>
      </c>
      <c r="B129" s="786"/>
      <c r="C129" s="19" t="s">
        <v>156</v>
      </c>
      <c r="D129" s="20">
        <f t="shared" si="29"/>
        <v>39946</v>
      </c>
      <c r="E129" s="20"/>
      <c r="F129" s="20"/>
      <c r="G129" s="21">
        <f t="shared" si="28"/>
        <v>39985</v>
      </c>
      <c r="H129" s="21"/>
      <c r="I129" s="21">
        <f t="shared" si="30"/>
        <v>39954</v>
      </c>
      <c r="J129" s="21">
        <f t="shared" si="31"/>
        <v>39957</v>
      </c>
      <c r="K129" s="21">
        <f t="shared" si="32"/>
        <v>39957</v>
      </c>
      <c r="L129" s="22">
        <f t="shared" si="33"/>
        <v>39959</v>
      </c>
    </row>
    <row r="130" spans="1:12" ht="16.5" hidden="1">
      <c r="A130" s="786" t="s">
        <v>139</v>
      </c>
      <c r="B130" s="786"/>
      <c r="C130" s="19" t="s">
        <v>157</v>
      </c>
      <c r="D130" s="20">
        <f>D129+8</f>
        <v>39954</v>
      </c>
      <c r="E130" s="21">
        <f t="shared" ref="E130:E158" si="34">D130+2</f>
        <v>39956</v>
      </c>
      <c r="F130" s="21"/>
      <c r="G130" s="21">
        <f t="shared" si="28"/>
        <v>39992</v>
      </c>
      <c r="H130" s="21"/>
      <c r="I130" s="21">
        <f t="shared" ref="I130:I167" si="35">D130+6</f>
        <v>39960</v>
      </c>
      <c r="J130" s="21">
        <f t="shared" ref="J130:J158" si="36">D130+10</f>
        <v>39964</v>
      </c>
      <c r="K130" s="21">
        <f t="shared" ref="K130:K158" si="37">D130+10</f>
        <v>39964</v>
      </c>
      <c r="L130" s="22">
        <f t="shared" ref="L130:L158" si="38">D130+12</f>
        <v>39966</v>
      </c>
    </row>
    <row r="131" spans="1:12" ht="16.5" hidden="1">
      <c r="A131" s="787" t="s">
        <v>137</v>
      </c>
      <c r="B131" s="788"/>
      <c r="C131" s="19" t="s">
        <v>158</v>
      </c>
      <c r="D131" s="20">
        <f t="shared" ref="D131:D161" si="39">D130+7</f>
        <v>39961</v>
      </c>
      <c r="E131" s="21">
        <f t="shared" si="34"/>
        <v>39963</v>
      </c>
      <c r="F131" s="21"/>
      <c r="G131" s="21">
        <f t="shared" si="28"/>
        <v>39999</v>
      </c>
      <c r="H131" s="21"/>
      <c r="I131" s="21">
        <f t="shared" si="35"/>
        <v>39967</v>
      </c>
      <c r="J131" s="21">
        <f t="shared" si="36"/>
        <v>39971</v>
      </c>
      <c r="K131" s="21">
        <f t="shared" si="37"/>
        <v>39971</v>
      </c>
      <c r="L131" s="22">
        <f t="shared" si="38"/>
        <v>39973</v>
      </c>
    </row>
    <row r="132" spans="1:12" ht="16.5" hidden="1">
      <c r="A132" s="787" t="s">
        <v>135</v>
      </c>
      <c r="B132" s="788"/>
      <c r="C132" s="27" t="s">
        <v>159</v>
      </c>
      <c r="D132" s="20">
        <f t="shared" si="39"/>
        <v>39968</v>
      </c>
      <c r="E132" s="21">
        <f t="shared" si="34"/>
        <v>39970</v>
      </c>
      <c r="F132" s="21"/>
      <c r="G132" s="21">
        <f t="shared" si="28"/>
        <v>40006</v>
      </c>
      <c r="H132" s="21"/>
      <c r="I132" s="21">
        <f t="shared" si="35"/>
        <v>39974</v>
      </c>
      <c r="J132" s="21">
        <f t="shared" si="36"/>
        <v>39978</v>
      </c>
      <c r="K132" s="21">
        <f t="shared" si="37"/>
        <v>39978</v>
      </c>
      <c r="L132" s="22">
        <f t="shared" si="38"/>
        <v>39980</v>
      </c>
    </row>
    <row r="133" spans="1:12" ht="16.5" hidden="1">
      <c r="A133" s="786" t="s">
        <v>139</v>
      </c>
      <c r="B133" s="786"/>
      <c r="C133" s="19" t="s">
        <v>160</v>
      </c>
      <c r="D133" s="20">
        <f t="shared" si="39"/>
        <v>39975</v>
      </c>
      <c r="E133" s="21">
        <f t="shared" si="34"/>
        <v>39977</v>
      </c>
      <c r="F133" s="21"/>
      <c r="G133" s="21">
        <f t="shared" si="28"/>
        <v>40013</v>
      </c>
      <c r="H133" s="21"/>
      <c r="I133" s="21">
        <f t="shared" si="35"/>
        <v>39981</v>
      </c>
      <c r="J133" s="21">
        <f t="shared" si="36"/>
        <v>39985</v>
      </c>
      <c r="K133" s="21">
        <f t="shared" si="37"/>
        <v>39985</v>
      </c>
      <c r="L133" s="22">
        <f t="shared" si="38"/>
        <v>39987</v>
      </c>
    </row>
    <row r="134" spans="1:12" ht="16.5" hidden="1">
      <c r="A134" s="786" t="s">
        <v>137</v>
      </c>
      <c r="B134" s="786"/>
      <c r="C134" s="19" t="s">
        <v>161</v>
      </c>
      <c r="D134" s="20">
        <f t="shared" si="39"/>
        <v>39982</v>
      </c>
      <c r="E134" s="21">
        <f t="shared" si="34"/>
        <v>39984</v>
      </c>
      <c r="F134" s="21"/>
      <c r="G134" s="21">
        <f t="shared" si="28"/>
        <v>40020</v>
      </c>
      <c r="H134" s="21"/>
      <c r="I134" s="21">
        <f t="shared" si="35"/>
        <v>39988</v>
      </c>
      <c r="J134" s="21">
        <f t="shared" si="36"/>
        <v>39992</v>
      </c>
      <c r="K134" s="21">
        <f t="shared" si="37"/>
        <v>39992</v>
      </c>
      <c r="L134" s="22">
        <f t="shared" si="38"/>
        <v>39994</v>
      </c>
    </row>
    <row r="135" spans="1:12" ht="16.5" hidden="1">
      <c r="A135" s="786" t="s">
        <v>135</v>
      </c>
      <c r="B135" s="786"/>
      <c r="C135" s="19" t="s">
        <v>162</v>
      </c>
      <c r="D135" s="20">
        <f t="shared" si="39"/>
        <v>39989</v>
      </c>
      <c r="E135" s="21">
        <f t="shared" si="34"/>
        <v>39991</v>
      </c>
      <c r="F135" s="21"/>
      <c r="G135" s="21">
        <f t="shared" si="28"/>
        <v>40027</v>
      </c>
      <c r="H135" s="21"/>
      <c r="I135" s="21">
        <f t="shared" si="35"/>
        <v>39995</v>
      </c>
      <c r="J135" s="21">
        <f t="shared" si="36"/>
        <v>39999</v>
      </c>
      <c r="K135" s="21">
        <f t="shared" si="37"/>
        <v>39999</v>
      </c>
      <c r="L135" s="22">
        <f t="shared" si="38"/>
        <v>40001</v>
      </c>
    </row>
    <row r="136" spans="1:12" ht="16.5" hidden="1">
      <c r="A136" s="786" t="s">
        <v>139</v>
      </c>
      <c r="B136" s="786"/>
      <c r="C136" s="19" t="s">
        <v>163</v>
      </c>
      <c r="D136" s="20">
        <f t="shared" si="39"/>
        <v>39996</v>
      </c>
      <c r="E136" s="21">
        <f t="shared" si="34"/>
        <v>39998</v>
      </c>
      <c r="F136" s="21"/>
      <c r="G136" s="21">
        <f t="shared" si="28"/>
        <v>40034</v>
      </c>
      <c r="H136" s="21"/>
      <c r="I136" s="21">
        <f t="shared" si="35"/>
        <v>40002</v>
      </c>
      <c r="J136" s="21">
        <f t="shared" si="36"/>
        <v>40006</v>
      </c>
      <c r="K136" s="21">
        <f t="shared" si="37"/>
        <v>40006</v>
      </c>
      <c r="L136" s="22">
        <f t="shared" si="38"/>
        <v>40008</v>
      </c>
    </row>
    <row r="137" spans="1:12" ht="16.5" hidden="1">
      <c r="A137" s="786" t="s">
        <v>137</v>
      </c>
      <c r="B137" s="786"/>
      <c r="C137" s="19" t="s">
        <v>164</v>
      </c>
      <c r="D137" s="20">
        <f t="shared" si="39"/>
        <v>40003</v>
      </c>
      <c r="E137" s="21">
        <f t="shared" si="34"/>
        <v>40005</v>
      </c>
      <c r="F137" s="21"/>
      <c r="G137" s="21">
        <f t="shared" si="28"/>
        <v>40041</v>
      </c>
      <c r="H137" s="21"/>
      <c r="I137" s="21">
        <f t="shared" si="35"/>
        <v>40009</v>
      </c>
      <c r="J137" s="21">
        <f t="shared" si="36"/>
        <v>40013</v>
      </c>
      <c r="K137" s="21">
        <f t="shared" si="37"/>
        <v>40013</v>
      </c>
      <c r="L137" s="22">
        <f t="shared" si="38"/>
        <v>40015</v>
      </c>
    </row>
    <row r="138" spans="1:12" ht="16.5" hidden="1">
      <c r="A138" s="786" t="s">
        <v>135</v>
      </c>
      <c r="B138" s="786"/>
      <c r="C138" s="19" t="s">
        <v>165</v>
      </c>
      <c r="D138" s="20">
        <f t="shared" si="39"/>
        <v>40010</v>
      </c>
      <c r="E138" s="21">
        <f t="shared" si="34"/>
        <v>40012</v>
      </c>
      <c r="F138" s="21"/>
      <c r="G138" s="21">
        <f t="shared" si="28"/>
        <v>40048</v>
      </c>
      <c r="H138" s="21"/>
      <c r="I138" s="21">
        <f t="shared" si="35"/>
        <v>40016</v>
      </c>
      <c r="J138" s="21">
        <f t="shared" si="36"/>
        <v>40020</v>
      </c>
      <c r="K138" s="21">
        <f t="shared" si="37"/>
        <v>40020</v>
      </c>
      <c r="L138" s="22">
        <f t="shared" si="38"/>
        <v>40022</v>
      </c>
    </row>
    <row r="139" spans="1:12" ht="16.5" hidden="1">
      <c r="A139" s="786" t="s">
        <v>139</v>
      </c>
      <c r="B139" s="786"/>
      <c r="C139" s="19" t="s">
        <v>166</v>
      </c>
      <c r="D139" s="20">
        <f t="shared" si="39"/>
        <v>40017</v>
      </c>
      <c r="E139" s="21">
        <f t="shared" si="34"/>
        <v>40019</v>
      </c>
      <c r="F139" s="21"/>
      <c r="G139" s="21">
        <f t="shared" si="28"/>
        <v>40055</v>
      </c>
      <c r="H139" s="21"/>
      <c r="I139" s="21">
        <f t="shared" si="35"/>
        <v>40023</v>
      </c>
      <c r="J139" s="21">
        <f t="shared" si="36"/>
        <v>40027</v>
      </c>
      <c r="K139" s="21">
        <f t="shared" si="37"/>
        <v>40027</v>
      </c>
      <c r="L139" s="22">
        <f t="shared" si="38"/>
        <v>40029</v>
      </c>
    </row>
    <row r="140" spans="1:12" ht="16.5" hidden="1">
      <c r="A140" s="786" t="s">
        <v>137</v>
      </c>
      <c r="B140" s="786"/>
      <c r="C140" s="19" t="s">
        <v>167</v>
      </c>
      <c r="D140" s="20">
        <f t="shared" si="39"/>
        <v>40024</v>
      </c>
      <c r="E140" s="21">
        <f t="shared" si="34"/>
        <v>40026</v>
      </c>
      <c r="F140" s="21"/>
      <c r="G140" s="21">
        <f t="shared" si="28"/>
        <v>40062</v>
      </c>
      <c r="H140" s="21"/>
      <c r="I140" s="21">
        <f t="shared" si="35"/>
        <v>40030</v>
      </c>
      <c r="J140" s="21">
        <f t="shared" si="36"/>
        <v>40034</v>
      </c>
      <c r="K140" s="21">
        <f t="shared" si="37"/>
        <v>40034</v>
      </c>
      <c r="L140" s="22">
        <f t="shared" si="38"/>
        <v>40036</v>
      </c>
    </row>
    <row r="141" spans="1:12" ht="16.5" hidden="1">
      <c r="A141" s="786" t="s">
        <v>135</v>
      </c>
      <c r="B141" s="786"/>
      <c r="C141" s="19" t="s">
        <v>168</v>
      </c>
      <c r="D141" s="20">
        <f t="shared" si="39"/>
        <v>40031</v>
      </c>
      <c r="E141" s="21">
        <f t="shared" si="34"/>
        <v>40033</v>
      </c>
      <c r="F141" s="21"/>
      <c r="G141" s="21">
        <f t="shared" si="28"/>
        <v>40069</v>
      </c>
      <c r="H141" s="21"/>
      <c r="I141" s="21">
        <f t="shared" si="35"/>
        <v>40037</v>
      </c>
      <c r="J141" s="21">
        <f t="shared" si="36"/>
        <v>40041</v>
      </c>
      <c r="K141" s="21">
        <f t="shared" si="37"/>
        <v>40041</v>
      </c>
      <c r="L141" s="22">
        <f t="shared" si="38"/>
        <v>40043</v>
      </c>
    </row>
    <row r="142" spans="1:12" ht="16.5" hidden="1">
      <c r="A142" s="787" t="s">
        <v>139</v>
      </c>
      <c r="B142" s="788"/>
      <c r="C142" s="19" t="s">
        <v>169</v>
      </c>
      <c r="D142" s="20">
        <f t="shared" si="39"/>
        <v>40038</v>
      </c>
      <c r="E142" s="21">
        <f t="shared" si="34"/>
        <v>40040</v>
      </c>
      <c r="F142" s="21"/>
      <c r="G142" s="34">
        <f t="shared" si="28"/>
        <v>40076</v>
      </c>
      <c r="H142" s="34"/>
      <c r="I142" s="21">
        <f t="shared" si="35"/>
        <v>40044</v>
      </c>
      <c r="J142" s="21">
        <f t="shared" si="36"/>
        <v>40048</v>
      </c>
      <c r="K142" s="21">
        <f t="shared" si="37"/>
        <v>40048</v>
      </c>
      <c r="L142" s="21">
        <f t="shared" si="38"/>
        <v>40050</v>
      </c>
    </row>
    <row r="143" spans="1:12" ht="16.5" hidden="1">
      <c r="A143" s="786" t="s">
        <v>137</v>
      </c>
      <c r="B143" s="786"/>
      <c r="C143" s="19" t="s">
        <v>170</v>
      </c>
      <c r="D143" s="20">
        <f t="shared" si="39"/>
        <v>40045</v>
      </c>
      <c r="E143" s="21">
        <f t="shared" si="34"/>
        <v>40047</v>
      </c>
      <c r="F143" s="21"/>
      <c r="G143" s="37">
        <f t="shared" si="28"/>
        <v>40083</v>
      </c>
      <c r="H143" s="37"/>
      <c r="I143" s="21">
        <f t="shared" si="35"/>
        <v>40051</v>
      </c>
      <c r="J143" s="21">
        <f t="shared" si="36"/>
        <v>40055</v>
      </c>
      <c r="K143" s="21">
        <f t="shared" si="37"/>
        <v>40055</v>
      </c>
      <c r="L143" s="21">
        <f t="shared" si="38"/>
        <v>40057</v>
      </c>
    </row>
    <row r="144" spans="1:12" ht="16.5" hidden="1">
      <c r="A144" s="786" t="s">
        <v>135</v>
      </c>
      <c r="B144" s="786"/>
      <c r="C144" s="19" t="s">
        <v>171</v>
      </c>
      <c r="D144" s="20">
        <f t="shared" si="39"/>
        <v>40052</v>
      </c>
      <c r="E144" s="21">
        <f t="shared" si="34"/>
        <v>40054</v>
      </c>
      <c r="F144" s="21"/>
      <c r="G144" s="37">
        <f t="shared" si="28"/>
        <v>40090</v>
      </c>
      <c r="H144" s="37"/>
      <c r="I144" s="21">
        <f t="shared" si="35"/>
        <v>40058</v>
      </c>
      <c r="J144" s="21">
        <f t="shared" si="36"/>
        <v>40062</v>
      </c>
      <c r="K144" s="21">
        <f t="shared" si="37"/>
        <v>40062</v>
      </c>
      <c r="L144" s="21">
        <f t="shared" si="38"/>
        <v>40064</v>
      </c>
    </row>
    <row r="145" spans="1:12" ht="16.5" hidden="1">
      <c r="A145" s="786" t="s">
        <v>139</v>
      </c>
      <c r="B145" s="786"/>
      <c r="C145" s="19" t="s">
        <v>172</v>
      </c>
      <c r="D145" s="20">
        <f t="shared" si="39"/>
        <v>40059</v>
      </c>
      <c r="E145" s="21">
        <f t="shared" si="34"/>
        <v>40061</v>
      </c>
      <c r="F145" s="21"/>
      <c r="G145" s="37">
        <f t="shared" si="28"/>
        <v>40097</v>
      </c>
      <c r="H145" s="37"/>
      <c r="I145" s="21">
        <f t="shared" si="35"/>
        <v>40065</v>
      </c>
      <c r="J145" s="21">
        <f t="shared" si="36"/>
        <v>40069</v>
      </c>
      <c r="K145" s="21">
        <f t="shared" si="37"/>
        <v>40069</v>
      </c>
      <c r="L145" s="21">
        <f t="shared" si="38"/>
        <v>40071</v>
      </c>
    </row>
    <row r="146" spans="1:12" ht="16.5" hidden="1">
      <c r="A146" s="786" t="s">
        <v>137</v>
      </c>
      <c r="B146" s="786"/>
      <c r="C146" s="19" t="s">
        <v>173</v>
      </c>
      <c r="D146" s="20">
        <f t="shared" si="39"/>
        <v>40066</v>
      </c>
      <c r="E146" s="21">
        <f t="shared" si="34"/>
        <v>40068</v>
      </c>
      <c r="F146" s="21"/>
      <c r="G146" s="37">
        <f t="shared" si="28"/>
        <v>40104</v>
      </c>
      <c r="H146" s="37"/>
      <c r="I146" s="21">
        <f t="shared" si="35"/>
        <v>40072</v>
      </c>
      <c r="J146" s="21">
        <f t="shared" si="36"/>
        <v>40076</v>
      </c>
      <c r="K146" s="21">
        <f t="shared" si="37"/>
        <v>40076</v>
      </c>
      <c r="L146" s="21">
        <f t="shared" si="38"/>
        <v>40078</v>
      </c>
    </row>
    <row r="147" spans="1:12" ht="16.5" hidden="1">
      <c r="A147" s="791" t="s">
        <v>135</v>
      </c>
      <c r="B147" s="791"/>
      <c r="C147" s="32" t="s">
        <v>174</v>
      </c>
      <c r="D147" s="33">
        <f t="shared" si="39"/>
        <v>40073</v>
      </c>
      <c r="E147" s="34">
        <f t="shared" si="34"/>
        <v>40075</v>
      </c>
      <c r="F147" s="34"/>
      <c r="G147" s="37">
        <f t="shared" si="28"/>
        <v>40111</v>
      </c>
      <c r="H147" s="37"/>
      <c r="I147" s="34">
        <f t="shared" si="35"/>
        <v>40079</v>
      </c>
      <c r="J147" s="34">
        <f t="shared" si="36"/>
        <v>40083</v>
      </c>
      <c r="K147" s="34">
        <f t="shared" si="37"/>
        <v>40083</v>
      </c>
      <c r="L147" s="34">
        <f t="shared" si="38"/>
        <v>40085</v>
      </c>
    </row>
    <row r="148" spans="1:12" ht="16.5" hidden="1">
      <c r="A148" s="782" t="s">
        <v>139</v>
      </c>
      <c r="B148" s="782"/>
      <c r="C148" s="35" t="s">
        <v>175</v>
      </c>
      <c r="D148" s="36">
        <f t="shared" si="39"/>
        <v>40080</v>
      </c>
      <c r="E148" s="37">
        <f t="shared" si="34"/>
        <v>40082</v>
      </c>
      <c r="F148" s="37"/>
      <c r="G148" s="37">
        <f t="shared" si="28"/>
        <v>40118</v>
      </c>
      <c r="H148" s="37"/>
      <c r="I148" s="37">
        <f t="shared" si="35"/>
        <v>40086</v>
      </c>
      <c r="J148" s="37">
        <f t="shared" si="36"/>
        <v>40090</v>
      </c>
      <c r="K148" s="37">
        <f t="shared" si="37"/>
        <v>40090</v>
      </c>
      <c r="L148" s="37">
        <f t="shared" si="38"/>
        <v>40092</v>
      </c>
    </row>
    <row r="149" spans="1:12" ht="16.5" hidden="1">
      <c r="A149" s="782" t="s">
        <v>137</v>
      </c>
      <c r="B149" s="782"/>
      <c r="C149" s="35" t="s">
        <v>176</v>
      </c>
      <c r="D149" s="36">
        <f t="shared" si="39"/>
        <v>40087</v>
      </c>
      <c r="E149" s="37">
        <f t="shared" si="34"/>
        <v>40089</v>
      </c>
      <c r="F149" s="37"/>
      <c r="G149" s="37">
        <f t="shared" si="28"/>
        <v>40125</v>
      </c>
      <c r="H149" s="37"/>
      <c r="I149" s="37">
        <f t="shared" si="35"/>
        <v>40093</v>
      </c>
      <c r="J149" s="37">
        <f t="shared" si="36"/>
        <v>40097</v>
      </c>
      <c r="K149" s="37">
        <f t="shared" si="37"/>
        <v>40097</v>
      </c>
      <c r="L149" s="37">
        <f t="shared" si="38"/>
        <v>40099</v>
      </c>
    </row>
    <row r="150" spans="1:12" ht="16.5" hidden="1">
      <c r="A150" s="782" t="s">
        <v>135</v>
      </c>
      <c r="B150" s="782"/>
      <c r="C150" s="35" t="s">
        <v>177</v>
      </c>
      <c r="D150" s="36">
        <f t="shared" si="39"/>
        <v>40094</v>
      </c>
      <c r="E150" s="37">
        <f t="shared" si="34"/>
        <v>40096</v>
      </c>
      <c r="F150" s="37"/>
      <c r="G150" s="37">
        <f t="shared" si="28"/>
        <v>40132</v>
      </c>
      <c r="H150" s="37"/>
      <c r="I150" s="37">
        <f t="shared" si="35"/>
        <v>40100</v>
      </c>
      <c r="J150" s="37">
        <f t="shared" si="36"/>
        <v>40104</v>
      </c>
      <c r="K150" s="37">
        <f t="shared" si="37"/>
        <v>40104</v>
      </c>
      <c r="L150" s="37">
        <f t="shared" si="38"/>
        <v>40106</v>
      </c>
    </row>
    <row r="151" spans="1:12" ht="16.5" hidden="1">
      <c r="A151" s="782" t="s">
        <v>139</v>
      </c>
      <c r="B151" s="782"/>
      <c r="C151" s="35" t="s">
        <v>178</v>
      </c>
      <c r="D151" s="36">
        <f t="shared" si="39"/>
        <v>40101</v>
      </c>
      <c r="E151" s="37">
        <f t="shared" si="34"/>
        <v>40103</v>
      </c>
      <c r="F151" s="37"/>
      <c r="G151" s="37">
        <f t="shared" si="28"/>
        <v>40139</v>
      </c>
      <c r="H151" s="37"/>
      <c r="I151" s="37">
        <f t="shared" si="35"/>
        <v>40107</v>
      </c>
      <c r="J151" s="37">
        <f t="shared" si="36"/>
        <v>40111</v>
      </c>
      <c r="K151" s="37">
        <f t="shared" si="37"/>
        <v>40111</v>
      </c>
      <c r="L151" s="37">
        <f t="shared" si="38"/>
        <v>40113</v>
      </c>
    </row>
    <row r="152" spans="1:12" ht="16.5" hidden="1">
      <c r="A152" s="782" t="s">
        <v>137</v>
      </c>
      <c r="B152" s="782"/>
      <c r="C152" s="35" t="s">
        <v>179</v>
      </c>
      <c r="D152" s="36">
        <f t="shared" si="39"/>
        <v>40108</v>
      </c>
      <c r="E152" s="37">
        <f t="shared" si="34"/>
        <v>40110</v>
      </c>
      <c r="F152" s="37"/>
      <c r="G152" s="37">
        <f t="shared" si="28"/>
        <v>40146</v>
      </c>
      <c r="H152" s="37"/>
      <c r="I152" s="37">
        <f t="shared" si="35"/>
        <v>40114</v>
      </c>
      <c r="J152" s="37">
        <f t="shared" si="36"/>
        <v>40118</v>
      </c>
      <c r="K152" s="37">
        <f t="shared" si="37"/>
        <v>40118</v>
      </c>
      <c r="L152" s="37">
        <f t="shared" si="38"/>
        <v>40120</v>
      </c>
    </row>
    <row r="153" spans="1:12" ht="16.5" hidden="1">
      <c r="A153" s="782" t="s">
        <v>135</v>
      </c>
      <c r="B153" s="782"/>
      <c r="C153" s="35" t="s">
        <v>180</v>
      </c>
      <c r="D153" s="36">
        <f t="shared" si="39"/>
        <v>40115</v>
      </c>
      <c r="E153" s="37">
        <f t="shared" si="34"/>
        <v>40117</v>
      </c>
      <c r="F153" s="37"/>
      <c r="G153" s="37">
        <f t="shared" si="28"/>
        <v>40153</v>
      </c>
      <c r="H153" s="37"/>
      <c r="I153" s="37">
        <f t="shared" si="35"/>
        <v>40121</v>
      </c>
      <c r="J153" s="37">
        <f t="shared" si="36"/>
        <v>40125</v>
      </c>
      <c r="K153" s="37">
        <f t="shared" si="37"/>
        <v>40125</v>
      </c>
      <c r="L153" s="37">
        <f t="shared" si="38"/>
        <v>40127</v>
      </c>
    </row>
    <row r="154" spans="1:12" ht="16.5" hidden="1">
      <c r="A154" s="782" t="s">
        <v>139</v>
      </c>
      <c r="B154" s="782"/>
      <c r="C154" s="35" t="s">
        <v>181</v>
      </c>
      <c r="D154" s="36">
        <f t="shared" si="39"/>
        <v>40122</v>
      </c>
      <c r="E154" s="37">
        <f t="shared" si="34"/>
        <v>40124</v>
      </c>
      <c r="F154" s="37"/>
      <c r="G154" s="38" t="s">
        <v>145</v>
      </c>
      <c r="H154" s="38"/>
      <c r="I154" s="37">
        <f t="shared" si="35"/>
        <v>40128</v>
      </c>
      <c r="J154" s="37">
        <f t="shared" si="36"/>
        <v>40132</v>
      </c>
      <c r="K154" s="37">
        <f t="shared" si="37"/>
        <v>40132</v>
      </c>
      <c r="L154" s="37">
        <f t="shared" si="38"/>
        <v>40134</v>
      </c>
    </row>
    <row r="155" spans="1:12" ht="16.5" hidden="1">
      <c r="A155" s="782" t="s">
        <v>182</v>
      </c>
      <c r="B155" s="782"/>
      <c r="C155" s="35" t="s">
        <v>183</v>
      </c>
      <c r="D155" s="36">
        <f t="shared" si="39"/>
        <v>40129</v>
      </c>
      <c r="E155" s="37">
        <f t="shared" si="34"/>
        <v>40131</v>
      </c>
      <c r="F155" s="37"/>
      <c r="G155" s="38" t="s">
        <v>145</v>
      </c>
      <c r="H155" s="38"/>
      <c r="I155" s="37">
        <f t="shared" si="35"/>
        <v>40135</v>
      </c>
      <c r="J155" s="37">
        <f t="shared" si="36"/>
        <v>40139</v>
      </c>
      <c r="K155" s="37">
        <f t="shared" si="37"/>
        <v>40139</v>
      </c>
      <c r="L155" s="37">
        <f t="shared" si="38"/>
        <v>40141</v>
      </c>
    </row>
    <row r="156" spans="1:12" ht="16.5" hidden="1">
      <c r="A156" s="782" t="s">
        <v>135</v>
      </c>
      <c r="B156" s="782"/>
      <c r="C156" s="35" t="s">
        <v>184</v>
      </c>
      <c r="D156" s="36">
        <f t="shared" si="39"/>
        <v>40136</v>
      </c>
      <c r="E156" s="37">
        <f t="shared" si="34"/>
        <v>40138</v>
      </c>
      <c r="F156" s="37"/>
      <c r="G156" s="38" t="s">
        <v>145</v>
      </c>
      <c r="H156" s="38"/>
      <c r="I156" s="37">
        <f t="shared" si="35"/>
        <v>40142</v>
      </c>
      <c r="J156" s="37">
        <f t="shared" si="36"/>
        <v>40146</v>
      </c>
      <c r="K156" s="37">
        <f t="shared" si="37"/>
        <v>40146</v>
      </c>
      <c r="L156" s="37">
        <f t="shared" si="38"/>
        <v>40148</v>
      </c>
    </row>
    <row r="157" spans="1:12" ht="16.5" hidden="1">
      <c r="A157" s="789" t="s">
        <v>139</v>
      </c>
      <c r="B157" s="790"/>
      <c r="C157" s="35" t="s">
        <v>185</v>
      </c>
      <c r="D157" s="36">
        <f t="shared" si="39"/>
        <v>40143</v>
      </c>
      <c r="E157" s="37">
        <f t="shared" si="34"/>
        <v>40145</v>
      </c>
      <c r="F157" s="37"/>
      <c r="G157" s="37">
        <f>D162+3</f>
        <v>40182</v>
      </c>
      <c r="H157" s="37" t="s">
        <v>143</v>
      </c>
      <c r="I157" s="37">
        <f t="shared" si="35"/>
        <v>40149</v>
      </c>
      <c r="J157" s="37">
        <f t="shared" si="36"/>
        <v>40153</v>
      </c>
      <c r="K157" s="37">
        <f t="shared" si="37"/>
        <v>40153</v>
      </c>
      <c r="L157" s="37">
        <f t="shared" si="38"/>
        <v>40155</v>
      </c>
    </row>
    <row r="158" spans="1:12" ht="16.5" hidden="1">
      <c r="A158" s="789" t="str">
        <f>A155</f>
        <v>SITC YOKOHAMA</v>
      </c>
      <c r="B158" s="790"/>
      <c r="C158" s="35" t="s">
        <v>186</v>
      </c>
      <c r="D158" s="36">
        <f t="shared" si="39"/>
        <v>40150</v>
      </c>
      <c r="E158" s="37">
        <f t="shared" si="34"/>
        <v>40152</v>
      </c>
      <c r="F158" s="37"/>
      <c r="G158" s="37">
        <f>D163+3</f>
        <v>40189</v>
      </c>
      <c r="H158" s="37" t="s">
        <v>143</v>
      </c>
      <c r="I158" s="37">
        <f t="shared" si="35"/>
        <v>40156</v>
      </c>
      <c r="J158" s="37">
        <f t="shared" si="36"/>
        <v>40160</v>
      </c>
      <c r="K158" s="37">
        <f t="shared" si="37"/>
        <v>40160</v>
      </c>
      <c r="L158" s="37">
        <f t="shared" si="38"/>
        <v>40162</v>
      </c>
    </row>
    <row r="159" spans="1:12" ht="16.5" hidden="1">
      <c r="A159" s="789" t="s">
        <v>135</v>
      </c>
      <c r="B159" s="790"/>
      <c r="C159" s="35" t="s">
        <v>187</v>
      </c>
      <c r="D159" s="36">
        <f t="shared" si="39"/>
        <v>40157</v>
      </c>
      <c r="E159" s="38" t="s">
        <v>145</v>
      </c>
      <c r="F159" s="38"/>
      <c r="G159" s="37">
        <f>D164+3</f>
        <v>40196</v>
      </c>
      <c r="H159" s="37" t="s">
        <v>143</v>
      </c>
      <c r="I159" s="37">
        <f t="shared" si="35"/>
        <v>40163</v>
      </c>
      <c r="J159" s="38" t="s">
        <v>145</v>
      </c>
      <c r="K159" s="38" t="s">
        <v>145</v>
      </c>
      <c r="L159" s="38" t="s">
        <v>145</v>
      </c>
    </row>
    <row r="160" spans="1:12" ht="16.5" hidden="1">
      <c r="A160" s="789" t="s">
        <v>139</v>
      </c>
      <c r="B160" s="790"/>
      <c r="C160" s="35" t="s">
        <v>188</v>
      </c>
      <c r="D160" s="36">
        <f t="shared" si="39"/>
        <v>40164</v>
      </c>
      <c r="E160" s="38" t="s">
        <v>145</v>
      </c>
      <c r="F160" s="38"/>
      <c r="G160" s="37">
        <f>D165+3</f>
        <v>40203</v>
      </c>
      <c r="H160" s="37" t="s">
        <v>143</v>
      </c>
      <c r="I160" s="37">
        <f t="shared" si="35"/>
        <v>40170</v>
      </c>
      <c r="J160" s="38" t="s">
        <v>145</v>
      </c>
      <c r="K160" s="38" t="s">
        <v>145</v>
      </c>
      <c r="L160" s="38" t="s">
        <v>145</v>
      </c>
    </row>
    <row r="161" spans="1:12" ht="16.5" hidden="1">
      <c r="A161" s="789" t="s">
        <v>182</v>
      </c>
      <c r="B161" s="790"/>
      <c r="C161" s="35" t="s">
        <v>189</v>
      </c>
      <c r="D161" s="36">
        <f t="shared" si="39"/>
        <v>40171</v>
      </c>
      <c r="E161" s="38" t="s">
        <v>145</v>
      </c>
      <c r="F161" s="38"/>
      <c r="G161" s="37" t="s">
        <v>145</v>
      </c>
      <c r="H161" s="37" t="s">
        <v>143</v>
      </c>
      <c r="I161" s="37">
        <f t="shared" si="35"/>
        <v>40177</v>
      </c>
      <c r="J161" s="38" t="s">
        <v>145</v>
      </c>
      <c r="K161" s="38" t="s">
        <v>145</v>
      </c>
      <c r="L161" s="38" t="s">
        <v>145</v>
      </c>
    </row>
    <row r="162" spans="1:12" ht="16.5" hidden="1">
      <c r="A162" s="782" t="s">
        <v>190</v>
      </c>
      <c r="B162" s="782"/>
      <c r="C162" s="35" t="s">
        <v>191</v>
      </c>
      <c r="D162" s="36">
        <f>D161+8</f>
        <v>40179</v>
      </c>
      <c r="E162" s="37">
        <f t="shared" ref="E162:E177" si="40">D162+2</f>
        <v>40181</v>
      </c>
      <c r="F162" s="37"/>
      <c r="G162" s="37" t="s">
        <v>145</v>
      </c>
      <c r="H162" s="37" t="s">
        <v>143</v>
      </c>
      <c r="I162" s="37">
        <f t="shared" si="35"/>
        <v>40185</v>
      </c>
      <c r="J162" s="37">
        <f t="shared" ref="J162:J167" si="41">D162+9</f>
        <v>40188</v>
      </c>
      <c r="K162" s="37">
        <f t="shared" ref="K162:K167" si="42">D162+9</f>
        <v>40188</v>
      </c>
      <c r="L162" s="37">
        <f>D162+11</f>
        <v>40190</v>
      </c>
    </row>
    <row r="163" spans="1:12" ht="16.5" hidden="1">
      <c r="A163" s="782" t="s">
        <v>192</v>
      </c>
      <c r="B163" s="782"/>
      <c r="C163" s="35" t="s">
        <v>191</v>
      </c>
      <c r="D163" s="36">
        <f>D162+7</f>
        <v>40186</v>
      </c>
      <c r="E163" s="37">
        <f t="shared" si="40"/>
        <v>40188</v>
      </c>
      <c r="F163" s="37"/>
      <c r="G163" s="42" t="s">
        <v>145</v>
      </c>
      <c r="H163" s="42">
        <f>D168+8</f>
        <v>40226</v>
      </c>
      <c r="I163" s="37">
        <f t="shared" si="35"/>
        <v>40192</v>
      </c>
      <c r="J163" s="37">
        <f t="shared" si="41"/>
        <v>40195</v>
      </c>
      <c r="K163" s="37">
        <f t="shared" si="42"/>
        <v>40195</v>
      </c>
      <c r="L163" s="37">
        <f>D163+11</f>
        <v>40197</v>
      </c>
    </row>
    <row r="164" spans="1:12" ht="16.5" hidden="1">
      <c r="A164" s="782" t="s">
        <v>193</v>
      </c>
      <c r="B164" s="782"/>
      <c r="C164" s="35" t="s">
        <v>194</v>
      </c>
      <c r="D164" s="36">
        <f>D163+7</f>
        <v>40193</v>
      </c>
      <c r="E164" s="37">
        <f t="shared" si="40"/>
        <v>40195</v>
      </c>
      <c r="F164" s="37"/>
      <c r="G164" s="37">
        <f>D169+3</f>
        <v>40231</v>
      </c>
      <c r="H164" s="37">
        <f>D169+5</f>
        <v>40233</v>
      </c>
      <c r="I164" s="37">
        <f t="shared" si="35"/>
        <v>40199</v>
      </c>
      <c r="J164" s="37">
        <f t="shared" si="41"/>
        <v>40202</v>
      </c>
      <c r="K164" s="37">
        <f t="shared" si="42"/>
        <v>40202</v>
      </c>
      <c r="L164" s="37">
        <f>D164+11</f>
        <v>40204</v>
      </c>
    </row>
    <row r="165" spans="1:12" ht="16.5" hidden="1">
      <c r="A165" s="782" t="s">
        <v>190</v>
      </c>
      <c r="B165" s="782"/>
      <c r="C165" s="35" t="s">
        <v>194</v>
      </c>
      <c r="D165" s="36">
        <f>D164+7</f>
        <v>40200</v>
      </c>
      <c r="E165" s="37">
        <f t="shared" si="40"/>
        <v>40202</v>
      </c>
      <c r="F165" s="37"/>
      <c r="G165" s="45" t="s">
        <v>145</v>
      </c>
      <c r="H165" s="45">
        <f>H164+7</f>
        <v>40240</v>
      </c>
      <c r="I165" s="37">
        <f t="shared" si="35"/>
        <v>40206</v>
      </c>
      <c r="J165" s="37">
        <f t="shared" si="41"/>
        <v>40209</v>
      </c>
      <c r="K165" s="37">
        <f t="shared" si="42"/>
        <v>40209</v>
      </c>
      <c r="L165" s="37">
        <f>D165+11</f>
        <v>40211</v>
      </c>
    </row>
    <row r="166" spans="1:12" ht="16.5" hidden="1">
      <c r="A166" s="782" t="s">
        <v>192</v>
      </c>
      <c r="B166" s="782"/>
      <c r="C166" s="35" t="s">
        <v>194</v>
      </c>
      <c r="D166" s="36">
        <f>D165+7</f>
        <v>40207</v>
      </c>
      <c r="E166" s="37">
        <f t="shared" si="40"/>
        <v>40209</v>
      </c>
      <c r="F166" s="37"/>
      <c r="G166" s="37">
        <f t="shared" ref="G166:G172" si="43">D171+3</f>
        <v>40245</v>
      </c>
      <c r="H166" s="37">
        <f t="shared" ref="H166:H172" si="44">D171+5</f>
        <v>40247</v>
      </c>
      <c r="I166" s="37">
        <f t="shared" si="35"/>
        <v>40213</v>
      </c>
      <c r="J166" s="37">
        <f t="shared" si="41"/>
        <v>40216</v>
      </c>
      <c r="K166" s="37">
        <f t="shared" si="42"/>
        <v>40216</v>
      </c>
      <c r="L166" s="37">
        <f>D166+11</f>
        <v>40218</v>
      </c>
    </row>
    <row r="167" spans="1:12" ht="16.5" hidden="1">
      <c r="A167" s="782" t="s">
        <v>193</v>
      </c>
      <c r="B167" s="782"/>
      <c r="C167" s="35" t="s">
        <v>195</v>
      </c>
      <c r="D167" s="36">
        <f>D166+7</f>
        <v>40214</v>
      </c>
      <c r="E167" s="37">
        <f t="shared" si="40"/>
        <v>40216</v>
      </c>
      <c r="F167" s="37"/>
      <c r="G167" s="37">
        <f t="shared" si="43"/>
        <v>40252</v>
      </c>
      <c r="H167" s="37">
        <f t="shared" si="44"/>
        <v>40254</v>
      </c>
      <c r="I167" s="37">
        <f t="shared" si="35"/>
        <v>40220</v>
      </c>
      <c r="J167" s="37">
        <f t="shared" si="41"/>
        <v>40223</v>
      </c>
      <c r="K167" s="37">
        <f t="shared" si="42"/>
        <v>40223</v>
      </c>
      <c r="L167" s="39" t="s">
        <v>145</v>
      </c>
    </row>
    <row r="168" spans="1:12" ht="16.5" hidden="1">
      <c r="A168" s="783" t="s">
        <v>190</v>
      </c>
      <c r="B168" s="783"/>
      <c r="C168" s="40" t="s">
        <v>195</v>
      </c>
      <c r="D168" s="41">
        <f>D167+4</f>
        <v>40218</v>
      </c>
      <c r="E168" s="42">
        <f t="shared" si="40"/>
        <v>40220</v>
      </c>
      <c r="F168" s="42"/>
      <c r="G168" s="37">
        <f t="shared" si="43"/>
        <v>40259</v>
      </c>
      <c r="H168" s="37">
        <f t="shared" si="44"/>
        <v>40261</v>
      </c>
      <c r="I168" s="42">
        <f>H163+1</f>
        <v>40227</v>
      </c>
      <c r="J168" s="42">
        <f>I168+3</f>
        <v>40230</v>
      </c>
      <c r="K168" s="42">
        <f>J168</f>
        <v>40230</v>
      </c>
      <c r="L168" s="42">
        <f>K168+2</f>
        <v>40232</v>
      </c>
    </row>
    <row r="169" spans="1:12" ht="16.5" hidden="1">
      <c r="A169" s="782" t="s">
        <v>192</v>
      </c>
      <c r="B169" s="782"/>
      <c r="C169" s="35" t="s">
        <v>195</v>
      </c>
      <c r="D169" s="36">
        <f>D167+14</f>
        <v>40228</v>
      </c>
      <c r="E169" s="37">
        <f t="shared" si="40"/>
        <v>40230</v>
      </c>
      <c r="F169" s="37"/>
      <c r="G169" s="37">
        <f t="shared" si="43"/>
        <v>40266</v>
      </c>
      <c r="H169" s="37">
        <f t="shared" si="44"/>
        <v>40268</v>
      </c>
      <c r="I169" s="37">
        <f>D169+6</f>
        <v>40234</v>
      </c>
      <c r="J169" s="37">
        <f>D169+9</f>
        <v>40237</v>
      </c>
      <c r="K169" s="37">
        <f>D169+9</f>
        <v>40237</v>
      </c>
      <c r="L169" s="37">
        <f>D169+11</f>
        <v>40239</v>
      </c>
    </row>
    <row r="170" spans="1:12" ht="16.5" hidden="1">
      <c r="A170" s="784" t="s">
        <v>196</v>
      </c>
      <c r="B170" s="785"/>
      <c r="C170" s="43" t="s">
        <v>197</v>
      </c>
      <c r="D170" s="44">
        <f>D169+7</f>
        <v>40235</v>
      </c>
      <c r="E170" s="45">
        <f t="shared" si="40"/>
        <v>40237</v>
      </c>
      <c r="F170" s="45"/>
      <c r="G170" s="37">
        <f t="shared" si="43"/>
        <v>40273</v>
      </c>
      <c r="H170" s="37">
        <f t="shared" si="44"/>
        <v>40275</v>
      </c>
      <c r="I170" s="45">
        <f>I169+7</f>
        <v>40241</v>
      </c>
      <c r="J170" s="45" t="s">
        <v>143</v>
      </c>
      <c r="K170" s="45" t="s">
        <v>143</v>
      </c>
      <c r="L170" s="45" t="s">
        <v>143</v>
      </c>
    </row>
    <row r="171" spans="1:12" ht="16.5" hidden="1">
      <c r="A171" s="782" t="s">
        <v>190</v>
      </c>
      <c r="B171" s="782"/>
      <c r="C171" s="35" t="s">
        <v>197</v>
      </c>
      <c r="D171" s="36">
        <f>D169+14</f>
        <v>40242</v>
      </c>
      <c r="E171" s="37">
        <f t="shared" si="40"/>
        <v>40244</v>
      </c>
      <c r="F171" s="37"/>
      <c r="G171" s="37">
        <f t="shared" si="43"/>
        <v>40280</v>
      </c>
      <c r="H171" s="37">
        <f t="shared" si="44"/>
        <v>40282</v>
      </c>
      <c r="I171" s="37">
        <f t="shared" ref="I171:I177" si="45">D171+6</f>
        <v>40248</v>
      </c>
      <c r="J171" s="37">
        <f>D171+9</f>
        <v>40251</v>
      </c>
      <c r="K171" s="37">
        <f>D171+9</f>
        <v>40251</v>
      </c>
      <c r="L171" s="37">
        <f>D171+11</f>
        <v>40253</v>
      </c>
    </row>
    <row r="172" spans="1:12" ht="16.5" hidden="1">
      <c r="A172" s="782" t="s">
        <v>192</v>
      </c>
      <c r="B172" s="782"/>
      <c r="C172" s="35" t="s">
        <v>197</v>
      </c>
      <c r="D172" s="36">
        <f t="shared" ref="D172:D177" si="46">D171+7</f>
        <v>40249</v>
      </c>
      <c r="E172" s="37">
        <f t="shared" si="40"/>
        <v>40251</v>
      </c>
      <c r="F172" s="37"/>
      <c r="G172" s="37">
        <f t="shared" si="43"/>
        <v>40287</v>
      </c>
      <c r="H172" s="37">
        <f t="shared" si="44"/>
        <v>40289</v>
      </c>
      <c r="I172" s="37">
        <f t="shared" si="45"/>
        <v>40255</v>
      </c>
      <c r="J172" s="37">
        <f>D172+9</f>
        <v>40258</v>
      </c>
      <c r="K172" s="37">
        <f>D172+9</f>
        <v>40258</v>
      </c>
      <c r="L172" s="37">
        <f>D172+11</f>
        <v>40260</v>
      </c>
    </row>
    <row r="173" spans="1:12" ht="16.5" hidden="1">
      <c r="A173" s="782" t="s">
        <v>193</v>
      </c>
      <c r="B173" s="782"/>
      <c r="C173" s="35" t="s">
        <v>198</v>
      </c>
      <c r="D173" s="36">
        <f t="shared" si="46"/>
        <v>40256</v>
      </c>
      <c r="E173" s="37">
        <f t="shared" si="40"/>
        <v>40258</v>
      </c>
      <c r="F173" s="37"/>
      <c r="I173" s="37">
        <f t="shared" si="45"/>
        <v>40262</v>
      </c>
      <c r="J173" s="37">
        <f>D173+9</f>
        <v>40265</v>
      </c>
      <c r="K173" s="37">
        <f>D173+9</f>
        <v>40265</v>
      </c>
      <c r="L173" s="37">
        <f>D173+11</f>
        <v>40267</v>
      </c>
    </row>
    <row r="174" spans="1:12" ht="16.5" hidden="1">
      <c r="A174" s="782" t="s">
        <v>190</v>
      </c>
      <c r="B174" s="782"/>
      <c r="C174" s="35" t="s">
        <v>198</v>
      </c>
      <c r="D174" s="36">
        <f t="shared" si="46"/>
        <v>40263</v>
      </c>
      <c r="E174" s="37">
        <f t="shared" si="40"/>
        <v>40265</v>
      </c>
      <c r="F174" s="37"/>
      <c r="H174" s="14"/>
      <c r="I174" s="37">
        <f t="shared" si="45"/>
        <v>40269</v>
      </c>
      <c r="J174" s="37">
        <f>D174+9</f>
        <v>40272</v>
      </c>
      <c r="K174" s="37">
        <f>D174+9</f>
        <v>40272</v>
      </c>
      <c r="L174" s="37" t="s">
        <v>143</v>
      </c>
    </row>
    <row r="175" spans="1:12" ht="16.5" hidden="1">
      <c r="A175" s="782" t="s">
        <v>192</v>
      </c>
      <c r="B175" s="782"/>
      <c r="C175" s="35" t="s">
        <v>198</v>
      </c>
      <c r="D175" s="36">
        <f t="shared" si="46"/>
        <v>40270</v>
      </c>
      <c r="E175" s="37">
        <f t="shared" si="40"/>
        <v>40272</v>
      </c>
      <c r="F175" s="37"/>
      <c r="I175" s="37">
        <f t="shared" si="45"/>
        <v>40276</v>
      </c>
      <c r="J175" s="37" t="s">
        <v>143</v>
      </c>
      <c r="K175" s="37" t="s">
        <v>143</v>
      </c>
      <c r="L175" s="37" t="s">
        <v>143</v>
      </c>
    </row>
    <row r="176" spans="1:12" ht="16.5" hidden="1">
      <c r="A176" s="782" t="str">
        <f>A173</f>
        <v>SINGAPORE BRIDGE</v>
      </c>
      <c r="B176" s="782"/>
      <c r="C176" s="35" t="s">
        <v>199</v>
      </c>
      <c r="D176" s="36">
        <f t="shared" si="46"/>
        <v>40277</v>
      </c>
      <c r="E176" s="37">
        <f t="shared" si="40"/>
        <v>40279</v>
      </c>
      <c r="F176" s="37"/>
      <c r="H176" s="30"/>
      <c r="I176" s="37">
        <f t="shared" si="45"/>
        <v>40283</v>
      </c>
      <c r="J176" s="37">
        <f>J174+14</f>
        <v>40286</v>
      </c>
      <c r="K176" s="37">
        <f>K174+14</f>
        <v>40286</v>
      </c>
      <c r="L176" s="37" t="s">
        <v>143</v>
      </c>
    </row>
    <row r="177" spans="1:12" ht="16.5" hidden="1">
      <c r="A177" s="782" t="s">
        <v>190</v>
      </c>
      <c r="B177" s="782"/>
      <c r="C177" s="35" t="s">
        <v>199</v>
      </c>
      <c r="D177" s="36">
        <f t="shared" si="46"/>
        <v>40284</v>
      </c>
      <c r="E177" s="37">
        <f t="shared" si="40"/>
        <v>40286</v>
      </c>
      <c r="F177" s="37"/>
      <c r="H177" s="30"/>
      <c r="I177" s="37">
        <f t="shared" si="45"/>
        <v>40290</v>
      </c>
      <c r="J177" s="37">
        <f>J176+7</f>
        <v>40293</v>
      </c>
      <c r="K177" s="37">
        <f>K176+7</f>
        <v>40293</v>
      </c>
      <c r="L177" s="37" t="s">
        <v>143</v>
      </c>
    </row>
    <row r="178" spans="1:12" ht="16.5">
      <c r="A178" s="768" t="s">
        <v>127</v>
      </c>
      <c r="B178" s="768"/>
      <c r="C178" s="768" t="s">
        <v>128</v>
      </c>
      <c r="D178" s="768" t="s">
        <v>552</v>
      </c>
      <c r="E178" s="46" t="s">
        <v>1054</v>
      </c>
      <c r="F178" s="46" t="s">
        <v>673</v>
      </c>
      <c r="G178" s="65"/>
      <c r="H178" s="30"/>
      <c r="I178" s="14"/>
    </row>
    <row r="179" spans="1:12" ht="16.5">
      <c r="A179" s="768"/>
      <c r="B179" s="768"/>
      <c r="C179" s="768"/>
      <c r="D179" s="768"/>
      <c r="E179" s="92" t="s">
        <v>77</v>
      </c>
      <c r="F179" s="92" t="s">
        <v>701</v>
      </c>
      <c r="G179" s="65"/>
      <c r="H179" s="30"/>
    </row>
    <row r="180" spans="1:12" ht="16.5">
      <c r="A180" s="768"/>
      <c r="B180" s="768"/>
      <c r="C180" s="768"/>
      <c r="D180" s="768"/>
      <c r="E180" s="47" t="s">
        <v>133</v>
      </c>
      <c r="F180" s="47" t="s">
        <v>206</v>
      </c>
      <c r="G180" s="65"/>
      <c r="H180" s="30"/>
      <c r="I180" s="14"/>
    </row>
    <row r="181" spans="1:12" ht="25.5" hidden="1" customHeight="1">
      <c r="A181" s="769" t="s">
        <v>1055</v>
      </c>
      <c r="B181" s="770"/>
      <c r="C181" s="100" t="s">
        <v>1056</v>
      </c>
      <c r="D181" s="36">
        <v>41942</v>
      </c>
      <c r="E181" s="37">
        <f t="shared" ref="E181:E204" si="47">D181+3</f>
        <v>41945</v>
      </c>
      <c r="F181" s="99">
        <f t="shared" ref="F181:F190" si="48">D181+10</f>
        <v>41952</v>
      </c>
      <c r="G181" s="63"/>
      <c r="H181" s="30"/>
    </row>
    <row r="182" spans="1:12" ht="25.5" hidden="1" customHeight="1">
      <c r="A182" s="979" t="s">
        <v>1057</v>
      </c>
      <c r="B182" s="980"/>
      <c r="C182" s="975" t="s">
        <v>1058</v>
      </c>
      <c r="D182" s="977">
        <f>D181+14</f>
        <v>41956</v>
      </c>
      <c r="E182" s="157">
        <f t="shared" si="47"/>
        <v>41959</v>
      </c>
      <c r="F182" s="153">
        <f t="shared" si="48"/>
        <v>41966</v>
      </c>
      <c r="G182" s="63"/>
      <c r="H182" s="30"/>
    </row>
    <row r="183" spans="1:12" ht="25.5" hidden="1" customHeight="1">
      <c r="A183" s="981"/>
      <c r="B183" s="982"/>
      <c r="C183" s="976"/>
      <c r="D183" s="978"/>
      <c r="E183" s="37">
        <f t="shared" si="47"/>
        <v>3</v>
      </c>
      <c r="F183" s="99">
        <f t="shared" si="48"/>
        <v>10</v>
      </c>
      <c r="G183" s="65"/>
      <c r="H183" s="30"/>
    </row>
    <row r="184" spans="1:12" ht="25.5" hidden="1" customHeight="1">
      <c r="A184" s="778" t="s">
        <v>1055</v>
      </c>
      <c r="B184" s="779"/>
      <c r="C184" s="104" t="s">
        <v>1059</v>
      </c>
      <c r="D184" s="85">
        <f>D182+7</f>
        <v>41963</v>
      </c>
      <c r="E184" s="37">
        <f t="shared" si="47"/>
        <v>41966</v>
      </c>
      <c r="F184" s="99">
        <f t="shared" si="48"/>
        <v>41973</v>
      </c>
      <c r="G184" s="64"/>
      <c r="H184" s="30"/>
    </row>
    <row r="185" spans="1:12" ht="25.5" hidden="1" customHeight="1">
      <c r="A185" s="778" t="s">
        <v>1057</v>
      </c>
      <c r="B185" s="779"/>
      <c r="C185" s="104" t="s">
        <v>1059</v>
      </c>
      <c r="D185" s="85">
        <f>D184+7</f>
        <v>41970</v>
      </c>
      <c r="E185" s="37">
        <f t="shared" si="47"/>
        <v>41973</v>
      </c>
      <c r="F185" s="99">
        <f t="shared" si="48"/>
        <v>41980</v>
      </c>
      <c r="G185" s="63"/>
      <c r="H185" s="30"/>
    </row>
    <row r="186" spans="1:12" ht="25.5" hidden="1" customHeight="1">
      <c r="A186" s="778" t="s">
        <v>1057</v>
      </c>
      <c r="B186" s="779"/>
      <c r="C186" s="104" t="s">
        <v>1060</v>
      </c>
      <c r="D186" s="85">
        <f>D185+7</f>
        <v>41977</v>
      </c>
      <c r="E186" s="37">
        <f t="shared" si="47"/>
        <v>41980</v>
      </c>
      <c r="F186" s="99">
        <f t="shared" si="48"/>
        <v>41987</v>
      </c>
      <c r="G186" s="63"/>
      <c r="H186" s="30"/>
    </row>
    <row r="187" spans="1:12" ht="25.5" hidden="1" customHeight="1">
      <c r="A187" s="776" t="s">
        <v>1061</v>
      </c>
      <c r="B187" s="777"/>
      <c r="C187" s="161"/>
      <c r="D187" s="85">
        <f>D185+7</f>
        <v>41977</v>
      </c>
      <c r="E187" s="37">
        <f t="shared" si="47"/>
        <v>41980</v>
      </c>
      <c r="F187" s="99">
        <f t="shared" si="48"/>
        <v>41987</v>
      </c>
      <c r="G187" s="63"/>
      <c r="H187" s="30"/>
    </row>
    <row r="188" spans="1:12" ht="25.5" hidden="1" customHeight="1">
      <c r="A188" s="776" t="s">
        <v>1055</v>
      </c>
      <c r="B188" s="777"/>
      <c r="C188" s="161" t="s">
        <v>1062</v>
      </c>
      <c r="D188" s="158">
        <v>41988</v>
      </c>
      <c r="E188" s="37">
        <f t="shared" si="47"/>
        <v>41991</v>
      </c>
      <c r="F188" s="99">
        <f t="shared" si="48"/>
        <v>41998</v>
      </c>
      <c r="G188" s="6"/>
      <c r="H188" s="30"/>
    </row>
    <row r="189" spans="1:12" ht="25.5" hidden="1" customHeight="1">
      <c r="A189" s="776" t="s">
        <v>1057</v>
      </c>
      <c r="B189" s="777"/>
      <c r="C189" s="161" t="s">
        <v>1060</v>
      </c>
      <c r="D189" s="85">
        <f>D187+14</f>
        <v>41991</v>
      </c>
      <c r="E189" s="37">
        <f t="shared" si="47"/>
        <v>41994</v>
      </c>
      <c r="F189" s="99">
        <f t="shared" si="48"/>
        <v>42001</v>
      </c>
      <c r="H189" s="30"/>
    </row>
    <row r="190" spans="1:12" ht="25.5" hidden="1" customHeight="1">
      <c r="A190" s="776" t="s">
        <v>1055</v>
      </c>
      <c r="B190" s="777"/>
      <c r="C190" s="161" t="s">
        <v>1063</v>
      </c>
      <c r="D190" s="85">
        <f>D189+7</f>
        <v>41998</v>
      </c>
      <c r="E190" s="37">
        <f t="shared" si="47"/>
        <v>42001</v>
      </c>
      <c r="F190" s="99">
        <f t="shared" si="48"/>
        <v>42008</v>
      </c>
      <c r="H190" s="30"/>
    </row>
    <row r="191" spans="1:12" ht="25.5" customHeight="1">
      <c r="A191" s="778" t="s">
        <v>1057</v>
      </c>
      <c r="B191" s="779"/>
      <c r="C191" s="104" t="s">
        <v>1068</v>
      </c>
      <c r="D191" s="85">
        <f>D97+17</f>
        <v>42057</v>
      </c>
      <c r="E191" s="37">
        <f t="shared" si="47"/>
        <v>42060</v>
      </c>
      <c r="F191" s="99">
        <f>D191+8</f>
        <v>42065</v>
      </c>
      <c r="H191" s="30"/>
    </row>
    <row r="192" spans="1:12" ht="25.5" customHeight="1">
      <c r="A192" s="778" t="s">
        <v>1055</v>
      </c>
      <c r="B192" s="779"/>
      <c r="C192" s="104" t="s">
        <v>1068</v>
      </c>
      <c r="D192" s="85">
        <f>D191+7</f>
        <v>42064</v>
      </c>
      <c r="E192" s="37">
        <f t="shared" si="47"/>
        <v>42067</v>
      </c>
      <c r="F192" s="153" t="s">
        <v>145</v>
      </c>
      <c r="H192" s="30"/>
    </row>
    <row r="193" spans="1:8" ht="25.5" hidden="1" customHeight="1">
      <c r="A193" s="778" t="s">
        <v>1055</v>
      </c>
      <c r="B193" s="779"/>
      <c r="C193" s="104" t="s">
        <v>1059</v>
      </c>
      <c r="D193" s="85">
        <f>D192+7</f>
        <v>42071</v>
      </c>
      <c r="E193" s="37">
        <f t="shared" si="47"/>
        <v>42074</v>
      </c>
      <c r="F193" s="99">
        <f t="shared" ref="F193:F204" si="49">D193+8</f>
        <v>42079</v>
      </c>
      <c r="H193" s="30"/>
    </row>
    <row r="194" spans="1:8" ht="25.5" hidden="1" customHeight="1">
      <c r="A194" s="778" t="s">
        <v>1057</v>
      </c>
      <c r="B194" s="779"/>
      <c r="C194" s="104" t="s">
        <v>1059</v>
      </c>
      <c r="D194" s="85">
        <f>D193+7</f>
        <v>42078</v>
      </c>
      <c r="E194" s="37">
        <f t="shared" si="47"/>
        <v>42081</v>
      </c>
      <c r="F194" s="99">
        <f t="shared" si="49"/>
        <v>42086</v>
      </c>
      <c r="H194" s="30"/>
    </row>
    <row r="195" spans="1:8" ht="25.5" customHeight="1">
      <c r="A195" s="776" t="s">
        <v>214</v>
      </c>
      <c r="B195" s="777"/>
      <c r="C195" s="161"/>
      <c r="D195" s="85">
        <f>D192+7</f>
        <v>42071</v>
      </c>
      <c r="E195" s="37">
        <f t="shared" si="47"/>
        <v>42074</v>
      </c>
      <c r="F195" s="99">
        <f t="shared" si="49"/>
        <v>42079</v>
      </c>
      <c r="H195" s="30"/>
    </row>
    <row r="196" spans="1:8" ht="25.5" customHeight="1">
      <c r="A196" s="778" t="s">
        <v>1055</v>
      </c>
      <c r="B196" s="779"/>
      <c r="C196" s="104" t="s">
        <v>1073</v>
      </c>
      <c r="D196" s="85">
        <f t="shared" ref="D196:D201" si="50">D195+7</f>
        <v>42078</v>
      </c>
      <c r="E196" s="37">
        <f t="shared" si="47"/>
        <v>42081</v>
      </c>
      <c r="F196" s="99">
        <f t="shared" si="49"/>
        <v>42086</v>
      </c>
      <c r="H196" s="30"/>
    </row>
    <row r="197" spans="1:8" ht="25.5" customHeight="1">
      <c r="A197" s="778" t="s">
        <v>1057</v>
      </c>
      <c r="B197" s="779"/>
      <c r="C197" s="104" t="s">
        <v>1074</v>
      </c>
      <c r="D197" s="85">
        <f t="shared" si="50"/>
        <v>42085</v>
      </c>
      <c r="E197" s="37">
        <f t="shared" si="47"/>
        <v>42088</v>
      </c>
      <c r="F197" s="99">
        <f t="shared" si="49"/>
        <v>42093</v>
      </c>
      <c r="H197" s="30"/>
    </row>
    <row r="198" spans="1:8" ht="25.5" customHeight="1">
      <c r="A198" s="778" t="s">
        <v>1055</v>
      </c>
      <c r="B198" s="779"/>
      <c r="C198" s="104" t="s">
        <v>1074</v>
      </c>
      <c r="D198" s="85">
        <f t="shared" si="50"/>
        <v>42092</v>
      </c>
      <c r="E198" s="37">
        <f t="shared" si="47"/>
        <v>42095</v>
      </c>
      <c r="F198" s="99">
        <f t="shared" si="49"/>
        <v>42100</v>
      </c>
      <c r="H198" s="30"/>
    </row>
    <row r="199" spans="1:8" ht="25.5" hidden="1" customHeight="1">
      <c r="A199" s="778" t="s">
        <v>1057</v>
      </c>
      <c r="B199" s="779"/>
      <c r="C199" s="104" t="s">
        <v>1067</v>
      </c>
      <c r="D199" s="85">
        <f t="shared" si="50"/>
        <v>42099</v>
      </c>
      <c r="E199" s="37">
        <f t="shared" si="47"/>
        <v>42102</v>
      </c>
      <c r="F199" s="99">
        <f t="shared" si="49"/>
        <v>42107</v>
      </c>
      <c r="H199" s="30"/>
    </row>
    <row r="200" spans="1:8" ht="25.5" hidden="1" customHeight="1">
      <c r="A200" s="778"/>
      <c r="B200" s="779"/>
      <c r="C200" s="104"/>
      <c r="D200" s="85">
        <f t="shared" si="50"/>
        <v>42106</v>
      </c>
      <c r="E200" s="37">
        <f t="shared" si="47"/>
        <v>42109</v>
      </c>
      <c r="F200" s="99">
        <f t="shared" si="49"/>
        <v>42114</v>
      </c>
    </row>
    <row r="201" spans="1:8" ht="25.5" hidden="1" customHeight="1">
      <c r="A201" s="778"/>
      <c r="B201" s="779"/>
      <c r="C201" s="104"/>
      <c r="D201" s="85">
        <f t="shared" si="50"/>
        <v>42113</v>
      </c>
      <c r="E201" s="37">
        <f t="shared" si="47"/>
        <v>42116</v>
      </c>
      <c r="F201" s="99">
        <f t="shared" si="49"/>
        <v>42121</v>
      </c>
    </row>
    <row r="202" spans="1:8" ht="25.5" hidden="1" customHeight="1">
      <c r="A202" s="778" t="s">
        <v>1055</v>
      </c>
      <c r="B202" s="779"/>
      <c r="C202" s="104" t="s">
        <v>1067</v>
      </c>
      <c r="D202" s="85">
        <f>D199+7</f>
        <v>42106</v>
      </c>
      <c r="E202" s="37">
        <f t="shared" si="47"/>
        <v>42109</v>
      </c>
      <c r="F202" s="99">
        <f t="shared" si="49"/>
        <v>42114</v>
      </c>
    </row>
    <row r="203" spans="1:8" ht="25.5" hidden="1" customHeight="1">
      <c r="A203" s="778" t="s">
        <v>1057</v>
      </c>
      <c r="B203" s="779"/>
      <c r="C203" s="104" t="s">
        <v>1068</v>
      </c>
      <c r="D203" s="85">
        <f>D202+7</f>
        <v>42113</v>
      </c>
      <c r="E203" s="37">
        <f t="shared" si="47"/>
        <v>42116</v>
      </c>
      <c r="F203" s="99">
        <f t="shared" si="49"/>
        <v>42121</v>
      </c>
    </row>
    <row r="204" spans="1:8" ht="25.5" hidden="1" customHeight="1">
      <c r="A204" s="778" t="s">
        <v>1055</v>
      </c>
      <c r="B204" s="779"/>
      <c r="C204" s="104" t="s">
        <v>1068</v>
      </c>
      <c r="D204" s="85">
        <f>D203+7</f>
        <v>42120</v>
      </c>
      <c r="E204" s="37">
        <f t="shared" si="47"/>
        <v>42123</v>
      </c>
      <c r="F204" s="99">
        <f t="shared" si="49"/>
        <v>42128</v>
      </c>
      <c r="H204" s="65"/>
    </row>
    <row r="205" spans="1:8" ht="14.25">
      <c r="H205" s="65"/>
    </row>
    <row r="206" spans="1:8" ht="15.75">
      <c r="A206" s="512" t="s">
        <v>1075</v>
      </c>
      <c r="B206" s="513"/>
      <c r="C206" s="513"/>
      <c r="D206" s="513"/>
      <c r="E206" s="513"/>
      <c r="F206" s="513"/>
    </row>
    <row r="207" spans="1:8" ht="15.75">
      <c r="A207" s="61" t="s">
        <v>1076</v>
      </c>
      <c r="B207" s="62"/>
      <c r="C207" s="62"/>
      <c r="D207" s="62"/>
      <c r="E207" s="62"/>
      <c r="F207" s="62"/>
    </row>
    <row r="208" spans="1:8" ht="18.75">
      <c r="A208" s="514" t="s">
        <v>1077</v>
      </c>
      <c r="B208" s="515"/>
      <c r="C208" s="515"/>
      <c r="D208" s="515"/>
      <c r="E208" s="515"/>
      <c r="F208" s="515"/>
    </row>
    <row r="209" spans="1:13" ht="14.25">
      <c r="H209" s="65"/>
    </row>
    <row r="210" spans="1:13">
      <c r="H210" s="63"/>
    </row>
    <row r="211" spans="1:13">
      <c r="H211" s="63"/>
    </row>
    <row r="212" spans="1:13" s="63" customFormat="1" ht="16.5">
      <c r="A212" s="66" t="s">
        <v>242</v>
      </c>
      <c r="B212" s="66"/>
      <c r="C212" s="65"/>
      <c r="D212" s="65"/>
      <c r="E212" s="65"/>
      <c r="F212" s="65"/>
      <c r="G212"/>
      <c r="H212" s="65"/>
      <c r="I212" s="65"/>
      <c r="J212" s="65"/>
      <c r="K212" s="65"/>
      <c r="L212" s="64"/>
      <c r="M212" s="64"/>
    </row>
    <row r="213" spans="1:13" s="63" customFormat="1" ht="16.5">
      <c r="A213" s="66"/>
      <c r="B213" s="66" t="s">
        <v>243</v>
      </c>
      <c r="C213" s="65"/>
      <c r="D213" s="65"/>
      <c r="E213" s="65"/>
      <c r="F213" s="65"/>
      <c r="G213"/>
      <c r="H213" s="64"/>
      <c r="I213" s="65"/>
      <c r="J213" s="65"/>
      <c r="K213" s="65"/>
      <c r="L213" s="64"/>
      <c r="M213" s="64"/>
    </row>
    <row r="214" spans="1:13" s="63" customFormat="1" ht="16.5">
      <c r="A214" s="66"/>
      <c r="B214" s="66"/>
      <c r="C214" s="66" t="s">
        <v>244</v>
      </c>
      <c r="D214" s="65"/>
      <c r="E214" s="65"/>
      <c r="F214" s="65"/>
      <c r="G214"/>
      <c r="I214" s="65"/>
      <c r="J214" s="65"/>
      <c r="K214" s="65"/>
      <c r="L214" s="64"/>
      <c r="M214" s="64"/>
    </row>
    <row r="215" spans="1:13" s="63" customFormat="1" ht="16.5">
      <c r="A215" s="66" t="s">
        <v>245</v>
      </c>
      <c r="B215" s="66"/>
      <c r="G215"/>
    </row>
    <row r="216" spans="1:13" s="63" customFormat="1" ht="16.5">
      <c r="A216" s="66"/>
      <c r="B216" s="66" t="s">
        <v>246</v>
      </c>
      <c r="G216"/>
    </row>
    <row r="217" spans="1:13" s="63" customFormat="1" ht="16.5">
      <c r="A217" s="66" t="s">
        <v>247</v>
      </c>
      <c r="B217" s="66"/>
      <c r="C217" s="65"/>
      <c r="D217" s="65"/>
      <c r="E217" s="65"/>
      <c r="F217" s="65"/>
      <c r="G217"/>
      <c r="H217" s="6"/>
      <c r="I217" s="65"/>
      <c r="J217" s="65"/>
      <c r="K217" s="65"/>
      <c r="L217" s="64"/>
      <c r="M217" s="64"/>
    </row>
    <row r="218" spans="1:13" s="63" customFormat="1" ht="16.5">
      <c r="A218" s="66"/>
      <c r="B218" s="66" t="s">
        <v>248</v>
      </c>
      <c r="C218" s="64"/>
      <c r="D218" s="64"/>
      <c r="E218" s="64"/>
      <c r="F218" s="64"/>
      <c r="G218"/>
      <c r="H218"/>
      <c r="I218" s="64"/>
      <c r="J218" s="64"/>
      <c r="K218" s="64"/>
      <c r="L218" s="64"/>
      <c r="M218" s="64"/>
    </row>
    <row r="219" spans="1:13" s="63" customFormat="1" ht="16.5">
      <c r="A219" s="66" t="s">
        <v>249</v>
      </c>
      <c r="B219" s="66"/>
      <c r="G219"/>
      <c r="H219"/>
    </row>
    <row r="220" spans="1:13" s="63" customFormat="1" ht="16.5">
      <c r="A220" s="66" t="s">
        <v>250</v>
      </c>
      <c r="B220" s="66"/>
      <c r="G220"/>
      <c r="H220"/>
    </row>
    <row r="221" spans="1:13" s="63" customFormat="1" ht="16.5">
      <c r="A221" s="66" t="s">
        <v>251</v>
      </c>
      <c r="G221"/>
      <c r="H221"/>
    </row>
    <row r="222" spans="1:13" ht="14.25">
      <c r="A222" s="5"/>
      <c r="B222" s="6"/>
      <c r="C222" s="6"/>
      <c r="D222" s="6"/>
      <c r="E222" s="6"/>
      <c r="F222" s="6"/>
      <c r="I222" s="6"/>
      <c r="J222" s="6"/>
    </row>
    <row r="223" spans="1:13" ht="14.25">
      <c r="A223" s="5"/>
    </row>
  </sheetData>
  <sheetProtection password="C7EB" sheet="1"/>
  <mergeCells count="193">
    <mergeCell ref="A103:B103"/>
    <mergeCell ref="A97:B97"/>
    <mergeCell ref="A98:B98"/>
    <mergeCell ref="A99:B99"/>
    <mergeCell ref="A100:B100"/>
    <mergeCell ref="A101:B101"/>
    <mergeCell ref="A102:B102"/>
    <mergeCell ref="C77:C79"/>
    <mergeCell ref="D77:D79"/>
    <mergeCell ref="A96:B96"/>
    <mergeCell ref="A93:B93"/>
    <mergeCell ref="C81:C82"/>
    <mergeCell ref="A94:B94"/>
    <mergeCell ref="A95:B95"/>
    <mergeCell ref="D81:D82"/>
    <mergeCell ref="A86:B86"/>
    <mergeCell ref="A91:B91"/>
    <mergeCell ref="A84:B84"/>
    <mergeCell ref="A85:B85"/>
    <mergeCell ref="A81:B82"/>
    <mergeCell ref="A74:B74"/>
    <mergeCell ref="A75:B75"/>
    <mergeCell ref="A76:B76"/>
    <mergeCell ref="A77:B79"/>
    <mergeCell ref="A92:B92"/>
    <mergeCell ref="A71:B71"/>
    <mergeCell ref="A72:B72"/>
    <mergeCell ref="A73:B73"/>
    <mergeCell ref="A80:B80"/>
    <mergeCell ref="A83:B83"/>
    <mergeCell ref="A87:B87"/>
    <mergeCell ref="A88:B88"/>
    <mergeCell ref="A89:B89"/>
    <mergeCell ref="A90:B90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2:B62"/>
    <mergeCell ref="A63:B63"/>
    <mergeCell ref="A64:B64"/>
    <mergeCell ref="A65:B65"/>
    <mergeCell ref="A66:B66"/>
    <mergeCell ref="A67:B67"/>
    <mergeCell ref="A60:B60"/>
    <mergeCell ref="A61:B61"/>
    <mergeCell ref="G17:L17"/>
    <mergeCell ref="A18:B18"/>
    <mergeCell ref="A19:B19"/>
    <mergeCell ref="A20:B20"/>
    <mergeCell ref="A21:B21"/>
    <mergeCell ref="A22:B22"/>
    <mergeCell ref="A23:B23"/>
    <mergeCell ref="A26:B26"/>
    <mergeCell ref="A27:B27"/>
    <mergeCell ref="A24:B24"/>
    <mergeCell ref="A25:B25"/>
    <mergeCell ref="A10:B11"/>
    <mergeCell ref="A34:B34"/>
    <mergeCell ref="A44:B44"/>
    <mergeCell ref="A45:B45"/>
    <mergeCell ref="C10:C11"/>
    <mergeCell ref="D10:D11"/>
    <mergeCell ref="A12:B12"/>
    <mergeCell ref="A13:B13"/>
    <mergeCell ref="A14:B14"/>
    <mergeCell ref="A15:B15"/>
    <mergeCell ref="A16:B16"/>
    <mergeCell ref="A32:B32"/>
    <mergeCell ref="A33:B33"/>
    <mergeCell ref="A28:B28"/>
    <mergeCell ref="A29:B29"/>
    <mergeCell ref="A30:B30"/>
    <mergeCell ref="A31:B31"/>
    <mergeCell ref="A17:B17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6:B46"/>
    <mergeCell ref="A47:B47"/>
    <mergeCell ref="A48:B48"/>
    <mergeCell ref="A49:B49"/>
    <mergeCell ref="A50:B50"/>
    <mergeCell ref="A51:B51"/>
    <mergeCell ref="A131:B131"/>
    <mergeCell ref="A132:B132"/>
    <mergeCell ref="A133:B133"/>
    <mergeCell ref="A121:B121"/>
    <mergeCell ref="A111:B112"/>
    <mergeCell ref="C111:C112"/>
    <mergeCell ref="D111:D112"/>
    <mergeCell ref="A113:B113"/>
    <mergeCell ref="A114:B114"/>
    <mergeCell ref="A115:B115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16:B116"/>
    <mergeCell ref="A117:B117"/>
    <mergeCell ref="A118:B118"/>
    <mergeCell ref="A119:B119"/>
    <mergeCell ref="A120:B120"/>
    <mergeCell ref="A155:B155"/>
    <mergeCell ref="A156:B156"/>
    <mergeCell ref="A157:B157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C178:C180"/>
    <mergeCell ref="D178:D180"/>
    <mergeCell ref="A181:B181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80"/>
    <mergeCell ref="C182:C183"/>
    <mergeCell ref="D182:D183"/>
    <mergeCell ref="A184:B184"/>
    <mergeCell ref="A185:B185"/>
    <mergeCell ref="A186:B186"/>
    <mergeCell ref="A187:B187"/>
    <mergeCell ref="A188:B188"/>
    <mergeCell ref="A189:B189"/>
    <mergeCell ref="A204:B204"/>
    <mergeCell ref="A198:B198"/>
    <mergeCell ref="A199:B199"/>
    <mergeCell ref="A200:B200"/>
    <mergeCell ref="A201:B201"/>
    <mergeCell ref="A202:B202"/>
    <mergeCell ref="A203:B203"/>
    <mergeCell ref="A193:B193"/>
    <mergeCell ref="A194:B194"/>
    <mergeCell ref="A195:B195"/>
    <mergeCell ref="A196:B196"/>
    <mergeCell ref="A197:B197"/>
    <mergeCell ref="A190:B190"/>
    <mergeCell ref="A191:B191"/>
    <mergeCell ref="A192:B192"/>
    <mergeCell ref="A182:B183"/>
  </mergeCells>
  <pageMargins left="0.21" right="0.2" top="0.2" bottom="0.2" header="0.2" footer="0.2"/>
  <pageSetup scale="60" orientation="landscape" r:id="rId1"/>
  <headerFooter alignWithMargins="0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</vt:i4>
      </vt:variant>
    </vt:vector>
  </HeadingPairs>
  <TitlesOfParts>
    <vt:vector size="37" baseType="lpstr">
      <vt:lpstr>ALL SERVICE</vt:lpstr>
      <vt:lpstr>JAPAN</vt:lpstr>
      <vt:lpstr>CHINA</vt:lpstr>
      <vt:lpstr>KOREA</vt:lpstr>
      <vt:lpstr>GENERAL</vt:lpstr>
      <vt:lpstr>NSE -SKIP HCM</vt:lpstr>
      <vt:lpstr>CONTACT LIST</vt:lpstr>
      <vt:lpstr>TERMINAL</vt:lpstr>
      <vt:lpstr>Transship Service (Shanghai)</vt:lpstr>
      <vt:lpstr>DIRECT JAPAN</vt:lpstr>
      <vt:lpstr>DIRECT CHINA</vt:lpstr>
      <vt:lpstr>CAMBODIA &amp; THAILAND</vt:lpstr>
      <vt:lpstr>JTI (THU)</vt:lpstr>
      <vt:lpstr>CBX2.S (WED) &amp; CBX2.N (THU)</vt:lpstr>
      <vt:lpstr>VTX2.N (SAT)</vt:lpstr>
      <vt:lpstr>VTX3.N (SUN) &amp; CVS2 (SAT)</vt:lpstr>
      <vt:lpstr>VTX5.N (WED)</vt:lpstr>
      <vt:lpstr>VTX6.N (WED) &amp; VTX8.N (TUE)</vt:lpstr>
      <vt:lpstr>VTX4.N (SUN)</vt:lpstr>
      <vt:lpstr>CVM.S (THU) &amp; CVM.N (SUN)</vt:lpstr>
      <vt:lpstr>CMI2.S (FRI) &amp; CMI2.N (FRI)</vt:lpstr>
      <vt:lpstr>HCM-QINZHOU &amp; KUANTAN</vt:lpstr>
      <vt:lpstr>VTX4-NORTH (FRI)</vt:lpstr>
      <vt:lpstr>CSE - (TUE)</vt:lpstr>
      <vt:lpstr>HCM - JP Via SHA</vt:lpstr>
      <vt:lpstr>CKV-NORTH </vt:lpstr>
      <vt:lpstr>JAKARTA (SAT)</vt:lpstr>
      <vt:lpstr>NEW VTX4</vt:lpstr>
      <vt:lpstr>MVP</vt:lpstr>
      <vt:lpstr>Sheet1</vt:lpstr>
      <vt:lpstr>Sheet2</vt:lpstr>
      <vt:lpstr>'CAMBODIA &amp; THAILAND'!Print_Area</vt:lpstr>
      <vt:lpstr>'CKV-NORTH '!Print_Area</vt:lpstr>
      <vt:lpstr>'CSE - (TUE)'!Print_Area</vt:lpstr>
      <vt:lpstr>'JAKARTA (SAT)'!Print_Area</vt:lpstr>
      <vt:lpstr>'NEW VTX4'!Print_Area</vt:lpstr>
      <vt:lpstr>'VTX4-NORTH (FRI)'!Print_Area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HIEU NGUYEN</cp:lastModifiedBy>
  <cp:revision/>
  <dcterms:created xsi:type="dcterms:W3CDTF">2009-07-20T18:57:19Z</dcterms:created>
  <dcterms:modified xsi:type="dcterms:W3CDTF">2026-10-21T04:53:11Z</dcterms:modified>
  <cp:category/>
  <cp:contentStatus/>
</cp:coreProperties>
</file>